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780"/>
  </bookViews>
  <sheets>
    <sheet name="Sestaveni rozpoctu ex ante" sheetId="1" r:id="rId1"/>
    <sheet name="Kontrola dodrzeni rozpoctu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L36" i="4"/>
  <c r="L37" i="4"/>
  <c r="L34" i="4"/>
  <c r="K35" i="4"/>
  <c r="K36" i="4"/>
  <c r="K37" i="4"/>
  <c r="K34" i="4"/>
  <c r="K31" i="4"/>
  <c r="K32" i="4"/>
  <c r="K33" i="4"/>
  <c r="K30" i="4"/>
  <c r="D38" i="4"/>
  <c r="D35" i="4"/>
  <c r="D36" i="4"/>
  <c r="J36" i="4" s="1"/>
  <c r="D37" i="4"/>
  <c r="D34" i="4"/>
  <c r="J34" i="4" s="1"/>
  <c r="P5" i="4"/>
  <c r="Q5" i="4"/>
  <c r="P6" i="4"/>
  <c r="Q6" i="4"/>
  <c r="P7" i="4"/>
  <c r="Q7" i="4"/>
  <c r="Q4" i="4"/>
  <c r="P4" i="4"/>
  <c r="N5" i="4"/>
  <c r="O5" i="4"/>
  <c r="N6" i="4"/>
  <c r="O6" i="4"/>
  <c r="N7" i="4"/>
  <c r="O7" i="4"/>
  <c r="O4" i="4"/>
  <c r="N4" i="4"/>
  <c r="O3" i="4"/>
  <c r="N3" i="4"/>
  <c r="K18" i="4"/>
  <c r="K19" i="4"/>
  <c r="K20" i="4"/>
  <c r="K21" i="4"/>
  <c r="K22" i="4"/>
  <c r="K23" i="4"/>
  <c r="K24" i="4"/>
  <c r="K25" i="4"/>
  <c r="K17" i="4"/>
  <c r="J35" i="4"/>
  <c r="J37" i="4"/>
  <c r="I30" i="4"/>
  <c r="J30" i="4"/>
  <c r="I31" i="4"/>
  <c r="J31" i="4"/>
  <c r="I32" i="4"/>
  <c r="J32" i="4"/>
  <c r="I33" i="4"/>
  <c r="J33" i="4"/>
  <c r="H31" i="4"/>
  <c r="H32" i="4"/>
  <c r="H33" i="4"/>
  <c r="H30" i="4"/>
  <c r="B31" i="4"/>
  <c r="D31" i="4" s="1"/>
  <c r="C31" i="4"/>
  <c r="B32" i="4"/>
  <c r="D32" i="4" s="1"/>
  <c r="C32" i="4"/>
  <c r="B33" i="4"/>
  <c r="C33" i="4"/>
  <c r="C30" i="4"/>
  <c r="D30" i="4" s="1"/>
  <c r="B30" i="4"/>
  <c r="D33" i="4"/>
  <c r="D29" i="4"/>
  <c r="C29" i="4"/>
  <c r="B29" i="4"/>
  <c r="J21" i="4"/>
  <c r="J22" i="4"/>
  <c r="J23" i="4"/>
  <c r="J24" i="4"/>
  <c r="J25" i="4"/>
  <c r="J17" i="4"/>
  <c r="J18" i="4"/>
  <c r="J19" i="4"/>
  <c r="J20" i="4"/>
  <c r="H18" i="4"/>
  <c r="I18" i="4"/>
  <c r="H19" i="4"/>
  <c r="I19" i="4"/>
  <c r="H20" i="4"/>
  <c r="I20" i="4"/>
  <c r="I17" i="4"/>
  <c r="H17" i="4"/>
  <c r="B18" i="4"/>
  <c r="D18" i="4" s="1"/>
  <c r="C18" i="4"/>
  <c r="B19" i="4"/>
  <c r="D19" i="4" s="1"/>
  <c r="C19" i="4"/>
  <c r="B20" i="4"/>
  <c r="D20" i="4" s="1"/>
  <c r="C20" i="4"/>
  <c r="C17" i="4"/>
  <c r="B17" i="4"/>
  <c r="D22" i="4"/>
  <c r="D23" i="4"/>
  <c r="D24" i="4"/>
  <c r="D21" i="4"/>
  <c r="D16" i="4"/>
  <c r="C16" i="4"/>
  <c r="B16" i="4"/>
  <c r="J9" i="4"/>
  <c r="J10" i="4"/>
  <c r="J11" i="4"/>
  <c r="J12" i="4"/>
  <c r="J8" i="4"/>
  <c r="H5" i="4"/>
  <c r="I5" i="4"/>
  <c r="H6" i="4"/>
  <c r="I6" i="4"/>
  <c r="H7" i="4"/>
  <c r="I7" i="4"/>
  <c r="I4" i="4"/>
  <c r="H4" i="4"/>
  <c r="C4" i="1"/>
  <c r="B4" i="1"/>
  <c r="C6" i="1"/>
  <c r="D6" i="1" s="1"/>
  <c r="C7" i="1"/>
  <c r="B7" i="1"/>
  <c r="D7" i="1" s="1"/>
  <c r="B6" i="1"/>
  <c r="F6" i="1"/>
  <c r="F7" i="1"/>
  <c r="E7" i="1"/>
  <c r="E6" i="1"/>
  <c r="F4" i="1"/>
  <c r="E4" i="1"/>
  <c r="I18" i="1"/>
  <c r="I17" i="1"/>
  <c r="I16" i="1" s="1"/>
  <c r="I15" i="1"/>
  <c r="I13" i="1" s="1"/>
  <c r="I14" i="1"/>
  <c r="I20" i="1"/>
  <c r="I19" i="1"/>
  <c r="I8" i="1"/>
  <c r="I7" i="1" s="1"/>
  <c r="I6" i="1"/>
  <c r="I5" i="1"/>
  <c r="I2" i="1"/>
  <c r="I4" i="1"/>
  <c r="I3" i="1"/>
  <c r="C3" i="1"/>
  <c r="B3" i="1"/>
  <c r="D17" i="4" l="1"/>
  <c r="D25" i="4" s="1"/>
  <c r="D4" i="1"/>
  <c r="B5" i="1"/>
  <c r="D5" i="1"/>
  <c r="C5" i="1"/>
  <c r="D12" i="1" l="1"/>
</calcChain>
</file>

<file path=xl/sharedStrings.xml><?xml version="1.0" encoding="utf-8"?>
<sst xmlns="http://schemas.openxmlformats.org/spreadsheetml/2006/main" count="139" uniqueCount="54">
  <si>
    <t>Celkem</t>
  </si>
  <si>
    <t>Jednicové náklady</t>
  </si>
  <si>
    <t>Variabilní režie</t>
  </si>
  <si>
    <t>Fixní režie</t>
  </si>
  <si>
    <t>ROZPOČET</t>
  </si>
  <si>
    <t>PŘEDBĚŽNÁ KALKULACE</t>
  </si>
  <si>
    <t>Náklady celkem</t>
  </si>
  <si>
    <t>SKUTEČNOST</t>
  </si>
  <si>
    <t>ROZDÍLY</t>
  </si>
  <si>
    <t>Skutečný objem</t>
  </si>
  <si>
    <t>ÚSPORNOST</t>
  </si>
  <si>
    <t>VÝTĚŽNOST</t>
  </si>
  <si>
    <t>Plánovaný/skutečný objem</t>
  </si>
  <si>
    <t>VÝSLEDNÁ KALKULACE</t>
  </si>
  <si>
    <t>Hot dogs</t>
  </si>
  <si>
    <t>Hambáče</t>
  </si>
  <si>
    <t>… fixní mzdy</t>
  </si>
  <si>
    <t>… fixní energie</t>
  </si>
  <si>
    <t>… fixní nájemné</t>
  </si>
  <si>
    <t>VARIANTNĚ PŘEPOČTENÝ ROZPOČET</t>
  </si>
  <si>
    <t>LINEÁRNĚ PŘEPOČTENÝ ROZPOČET</t>
  </si>
  <si>
    <t>… variabilní režijní materiál</t>
  </si>
  <si>
    <t>… variabilní mzdy</t>
  </si>
  <si>
    <t>Norma spotřeby rohlíků (ks)</t>
  </si>
  <si>
    <t>Norma spotřeby párků (ks)</t>
  </si>
  <si>
    <t>Cena rohlíku (Kč/ks)</t>
  </si>
  <si>
    <t>Cena 1 balení párků (Kč/kg)</t>
  </si>
  <si>
    <t>Množství párků v 1 balení (ks/kg)</t>
  </si>
  <si>
    <t>Normativ spotřeby kečupu</t>
  </si>
  <si>
    <t>Cena 1 sklenice kečupu (Kč/l)</t>
  </si>
  <si>
    <t>… rohlík</t>
  </si>
  <si>
    <t>… párek</t>
  </si>
  <si>
    <t>… kečup</t>
  </si>
  <si>
    <t>… odměny</t>
  </si>
  <si>
    <t>Cena housky (Kč/ks)</t>
  </si>
  <si>
    <t>Norma spotřeby housek (ks)</t>
  </si>
  <si>
    <t>Cena 1 balení masa (Kč/kg)</t>
  </si>
  <si>
    <t>1 sklenice na 50 hot dogů</t>
  </si>
  <si>
    <t>Norma spotřeby masa (kg/ks)</t>
  </si>
  <si>
    <t>Cena 1 kg zeleniny (Kč/kg)</t>
  </si>
  <si>
    <t>Normativ spotřeby zeleniny</t>
  </si>
  <si>
    <t>… zelenina</t>
  </si>
  <si>
    <t>Jednicový materiál</t>
  </si>
  <si>
    <t>… houska</t>
  </si>
  <si>
    <t>… maso</t>
  </si>
  <si>
    <t>1 sklenice na 50 hambáčů</t>
  </si>
  <si>
    <t>Variabilní režijní materiál</t>
  </si>
  <si>
    <t>Variabilní mzdy</t>
  </si>
  <si>
    <t>Odměna prodavače dle objemu prodeje (Kč/ks)</t>
  </si>
  <si>
    <t>Plánovaný objem</t>
  </si>
  <si>
    <t>Hot dog</t>
  </si>
  <si>
    <t>Hambáč</t>
  </si>
  <si>
    <t>1 kg na 10 hambáčů</t>
  </si>
  <si>
    <t>ROZPOČET EX 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</si>
</sst>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 applyFont="1"/>
    <xf numFmtId="3" fontId="0" fillId="2" borderId="1" xfId="0" applyNumberFormat="1" applyFont="1" applyFill="1" applyBorder="1"/>
    <xf numFmtId="3" fontId="0" fillId="0" borderId="1" xfId="0" applyNumberFormat="1" applyFont="1" applyBorder="1"/>
    <xf numFmtId="3" fontId="0" fillId="3" borderId="1" xfId="0" applyNumberFormat="1" applyFont="1" applyFill="1" applyBorder="1"/>
    <xf numFmtId="3" fontId="0" fillId="0" borderId="0" xfId="0" applyNumberFormat="1" applyFont="1" applyAlignment="1">
      <alignment horizontal="right"/>
    </xf>
    <xf numFmtId="3" fontId="0" fillId="0" borderId="1" xfId="0" applyNumberFormat="1" applyBorder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0" fillId="0" borderId="1" xfId="0" applyNumberFormat="1" applyFill="1" applyBorder="1"/>
    <xf numFmtId="3" fontId="3" fillId="0" borderId="1" xfId="0" applyNumberFormat="1" applyFont="1" applyBorder="1"/>
    <xf numFmtId="3" fontId="3" fillId="3" borderId="1" xfId="0" applyNumberFormat="1" applyFont="1" applyFill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4" fontId="0" fillId="2" borderId="1" xfId="0" applyNumberFormat="1" applyFont="1" applyFill="1" applyBorder="1"/>
    <xf numFmtId="4" fontId="0" fillId="3" borderId="1" xfId="0" applyNumberFormat="1" applyFont="1" applyFill="1" applyBorder="1"/>
    <xf numFmtId="4" fontId="3" fillId="3" borderId="1" xfId="0" applyNumberFormat="1" applyFont="1" applyFill="1" applyBorder="1"/>
    <xf numFmtId="4" fontId="0" fillId="0" borderId="1" xfId="0" applyNumberFormat="1" applyFill="1" applyBorder="1"/>
    <xf numFmtId="3" fontId="1" fillId="0" borderId="0" xfId="0" applyNumberFormat="1" applyFont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vertical="center"/>
    </xf>
    <xf numFmtId="3" fontId="0" fillId="3" borderId="2" xfId="0" applyNumberFormat="1" applyFont="1" applyFill="1" applyBorder="1"/>
    <xf numFmtId="164" fontId="0" fillId="0" borderId="1" xfId="0" applyNumberFormat="1" applyFont="1" applyBorder="1"/>
    <xf numFmtId="3" fontId="0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20"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2</xdr:row>
      <xdr:rowOff>152400</xdr:rowOff>
    </xdr:from>
    <xdr:to>
      <xdr:col>9</xdr:col>
      <xdr:colOff>586740</xdr:colOff>
      <xdr:row>10</xdr:row>
      <xdr:rowOff>106680</xdr:rowOff>
    </xdr:to>
    <xdr:sp macro="" textlink="">
      <xdr:nvSpPr>
        <xdr:cNvPr id="2" name="Znak násobení 1">
          <a:extLst>
            <a:ext uri="{FF2B5EF4-FFF2-40B4-BE49-F238E27FC236}">
              <a16:creationId xmlns:a16="http://schemas.microsoft.com/office/drawing/2014/main" id="{38C5128F-E1AB-47CE-9211-252916655F85}"/>
            </a:ext>
          </a:extLst>
        </xdr:cNvPr>
        <xdr:cNvSpPr/>
      </xdr:nvSpPr>
      <xdr:spPr>
        <a:xfrm>
          <a:off x="6385560" y="518160"/>
          <a:ext cx="1798320" cy="1417320"/>
        </a:xfrm>
        <a:prstGeom prst="mathMultiply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/>
  </sheetViews>
  <sheetFormatPr defaultColWidth="9.140625" defaultRowHeight="15" x14ac:dyDescent="0.25"/>
  <cols>
    <col min="1" max="1" width="25.5703125" style="1" customWidth="1"/>
    <col min="2" max="6" width="10.85546875" style="1" customWidth="1"/>
    <col min="7" max="7" width="7.140625" style="1" customWidth="1"/>
    <col min="8" max="8" width="23.5703125" style="1" bestFit="1" customWidth="1"/>
    <col min="9" max="9" width="10.85546875" style="1" customWidth="1"/>
    <col min="10" max="10" width="7.140625" style="1" customWidth="1"/>
    <col min="11" max="11" width="43.85546875" style="1" bestFit="1" customWidth="1"/>
    <col min="12" max="12" width="23.5703125" style="1" bestFit="1" customWidth="1"/>
    <col min="13" max="14" width="13.140625" style="1" customWidth="1"/>
    <col min="15" max="16384" width="9.140625" style="1"/>
  </cols>
  <sheetData>
    <row r="1" spans="1:12" x14ac:dyDescent="0.25">
      <c r="B1" s="1" t="s">
        <v>4</v>
      </c>
      <c r="E1" s="1" t="s">
        <v>5</v>
      </c>
      <c r="H1" s="3" t="s">
        <v>5</v>
      </c>
      <c r="I1" s="4" t="s">
        <v>50</v>
      </c>
      <c r="K1" s="4" t="s">
        <v>14</v>
      </c>
      <c r="L1" s="3"/>
    </row>
    <row r="2" spans="1:12" x14ac:dyDescent="0.25">
      <c r="A2" s="3"/>
      <c r="B2" s="4" t="s">
        <v>14</v>
      </c>
      <c r="C2" s="4" t="s">
        <v>15</v>
      </c>
      <c r="D2" s="4" t="s">
        <v>0</v>
      </c>
      <c r="E2" s="4" t="s">
        <v>50</v>
      </c>
      <c r="F2" s="4" t="s">
        <v>51</v>
      </c>
      <c r="H2" s="3" t="s">
        <v>42</v>
      </c>
      <c r="I2" s="15">
        <f>I3+I4</f>
        <v>7</v>
      </c>
      <c r="K2" s="3" t="s">
        <v>49</v>
      </c>
      <c r="L2" s="6">
        <v>3000</v>
      </c>
    </row>
    <row r="3" spans="1:12" x14ac:dyDescent="0.25">
      <c r="A3" s="3" t="s">
        <v>49</v>
      </c>
      <c r="B3" s="4">
        <f>L2</f>
        <v>3000</v>
      </c>
      <c r="C3" s="4">
        <f>L13</f>
        <v>1200</v>
      </c>
      <c r="D3" s="4"/>
      <c r="E3" s="4"/>
      <c r="F3" s="4"/>
      <c r="H3" s="10" t="s">
        <v>30</v>
      </c>
      <c r="I3" s="16">
        <f>L3*L4</f>
        <v>1</v>
      </c>
      <c r="K3" s="3" t="s">
        <v>25</v>
      </c>
      <c r="L3" s="3">
        <v>1</v>
      </c>
    </row>
    <row r="4" spans="1:12" x14ac:dyDescent="0.25">
      <c r="A4" s="3" t="s">
        <v>1</v>
      </c>
      <c r="B4" s="4">
        <f>E4*B3</f>
        <v>21000</v>
      </c>
      <c r="C4" s="4">
        <f>F4*C3</f>
        <v>33600</v>
      </c>
      <c r="D4" s="4">
        <f t="shared" ref="D4:D7" si="0">B4+C4</f>
        <v>54600</v>
      </c>
      <c r="E4" s="15">
        <f>I2</f>
        <v>7</v>
      </c>
      <c r="F4" s="15">
        <f>I13</f>
        <v>28</v>
      </c>
      <c r="H4" s="10" t="s">
        <v>31</v>
      </c>
      <c r="I4" s="16">
        <f>L5/L6*L7</f>
        <v>6</v>
      </c>
      <c r="K4" s="3" t="s">
        <v>23</v>
      </c>
      <c r="L4" s="3">
        <v>1</v>
      </c>
    </row>
    <row r="5" spans="1:12" x14ac:dyDescent="0.25">
      <c r="A5" s="3" t="s">
        <v>2</v>
      </c>
      <c r="B5" s="4">
        <f>B6+B7</f>
        <v>4500</v>
      </c>
      <c r="C5" s="4">
        <f>C6+C7</f>
        <v>6000</v>
      </c>
      <c r="D5" s="4">
        <f t="shared" ref="D5" si="1">D6+D7</f>
        <v>10500</v>
      </c>
      <c r="E5" s="15"/>
      <c r="F5" s="15"/>
      <c r="H5" s="3" t="s">
        <v>46</v>
      </c>
      <c r="I5" s="15">
        <f>I6</f>
        <v>0.5</v>
      </c>
      <c r="K5" s="3" t="s">
        <v>26</v>
      </c>
      <c r="L5" s="3">
        <v>120</v>
      </c>
    </row>
    <row r="6" spans="1:12" x14ac:dyDescent="0.25">
      <c r="A6" s="10" t="s">
        <v>21</v>
      </c>
      <c r="B6" s="11">
        <f>E6*B3</f>
        <v>1500</v>
      </c>
      <c r="C6" s="11">
        <f>F6*C3</f>
        <v>4800</v>
      </c>
      <c r="D6" s="11">
        <f t="shared" si="0"/>
        <v>6300</v>
      </c>
      <c r="E6" s="16">
        <f>I5</f>
        <v>0.5</v>
      </c>
      <c r="F6" s="16">
        <f>I16</f>
        <v>4</v>
      </c>
      <c r="H6" s="10" t="s">
        <v>32</v>
      </c>
      <c r="I6" s="16">
        <f>L8/50</f>
        <v>0.5</v>
      </c>
      <c r="K6" s="3" t="s">
        <v>27</v>
      </c>
      <c r="L6" s="3">
        <v>20</v>
      </c>
    </row>
    <row r="7" spans="1:12" x14ac:dyDescent="0.25">
      <c r="A7" s="10" t="s">
        <v>22</v>
      </c>
      <c r="B7" s="11">
        <f>E7*B3</f>
        <v>3000</v>
      </c>
      <c r="C7" s="11">
        <f>F7*C3</f>
        <v>1200</v>
      </c>
      <c r="D7" s="11">
        <f t="shared" si="0"/>
        <v>4200</v>
      </c>
      <c r="E7" s="16">
        <f>I8</f>
        <v>1</v>
      </c>
      <c r="F7" s="16">
        <f>I20</f>
        <v>1</v>
      </c>
      <c r="H7" s="3" t="s">
        <v>47</v>
      </c>
      <c r="I7" s="15">
        <f>I8</f>
        <v>1</v>
      </c>
      <c r="K7" s="3" t="s">
        <v>24</v>
      </c>
      <c r="L7" s="3">
        <v>1</v>
      </c>
    </row>
    <row r="8" spans="1:12" x14ac:dyDescent="0.25">
      <c r="A8" s="3" t="s">
        <v>3</v>
      </c>
      <c r="B8" s="4"/>
      <c r="C8" s="4"/>
      <c r="D8" s="4">
        <v>54480</v>
      </c>
      <c r="H8" s="10" t="s">
        <v>33</v>
      </c>
      <c r="I8" s="16">
        <f>L10</f>
        <v>1</v>
      </c>
      <c r="K8" s="3" t="s">
        <v>29</v>
      </c>
      <c r="L8" s="3">
        <v>25</v>
      </c>
    </row>
    <row r="9" spans="1:12" ht="14.25" customHeight="1" x14ac:dyDescent="0.25">
      <c r="A9" s="10" t="s">
        <v>16</v>
      </c>
      <c r="B9" s="11"/>
      <c r="C9" s="11"/>
      <c r="D9" s="11">
        <v>29480</v>
      </c>
      <c r="K9" s="3" t="s">
        <v>28</v>
      </c>
      <c r="L9" s="19" t="s">
        <v>37</v>
      </c>
    </row>
    <row r="10" spans="1:12" ht="14.25" customHeight="1" x14ac:dyDescent="0.25">
      <c r="A10" s="10" t="s">
        <v>17</v>
      </c>
      <c r="B10" s="11"/>
      <c r="C10" s="11"/>
      <c r="D10" s="11">
        <v>5000</v>
      </c>
      <c r="K10" s="3" t="s">
        <v>48</v>
      </c>
      <c r="L10" s="20">
        <v>1</v>
      </c>
    </row>
    <row r="11" spans="1:12" x14ac:dyDescent="0.25">
      <c r="A11" s="10" t="s">
        <v>18</v>
      </c>
      <c r="B11" s="11"/>
      <c r="C11" s="11"/>
      <c r="D11" s="11">
        <v>20000</v>
      </c>
    </row>
    <row r="12" spans="1:12" x14ac:dyDescent="0.25">
      <c r="A12" s="3" t="s">
        <v>6</v>
      </c>
      <c r="B12" s="4"/>
      <c r="C12" s="4"/>
      <c r="D12" s="4">
        <f>D4+D5+D8</f>
        <v>119580</v>
      </c>
      <c r="H12" s="3" t="s">
        <v>5</v>
      </c>
      <c r="I12" s="4" t="s">
        <v>51</v>
      </c>
      <c r="K12" s="21" t="s">
        <v>15</v>
      </c>
      <c r="L12" s="3"/>
    </row>
    <row r="13" spans="1:12" x14ac:dyDescent="0.25">
      <c r="H13" s="3" t="s">
        <v>42</v>
      </c>
      <c r="I13" s="15">
        <f>I14+I15</f>
        <v>28</v>
      </c>
      <c r="K13" s="3" t="s">
        <v>49</v>
      </c>
      <c r="L13" s="6">
        <v>1200</v>
      </c>
    </row>
    <row r="14" spans="1:12" x14ac:dyDescent="0.25">
      <c r="H14" s="10" t="s">
        <v>43</v>
      </c>
      <c r="I14" s="16">
        <f>L14*L15</f>
        <v>2</v>
      </c>
      <c r="K14" s="3" t="s">
        <v>34</v>
      </c>
      <c r="L14" s="3">
        <v>2</v>
      </c>
    </row>
    <row r="15" spans="1:12" x14ac:dyDescent="0.25">
      <c r="H15" s="10" t="s">
        <v>44</v>
      </c>
      <c r="I15" s="16">
        <f>L16*L17</f>
        <v>26</v>
      </c>
      <c r="K15" s="3" t="s">
        <v>35</v>
      </c>
      <c r="L15" s="3">
        <v>1</v>
      </c>
    </row>
    <row r="16" spans="1:12" x14ac:dyDescent="0.25">
      <c r="H16" s="3" t="s">
        <v>46</v>
      </c>
      <c r="I16" s="15">
        <f>I17+I18</f>
        <v>4</v>
      </c>
      <c r="K16" s="3" t="s">
        <v>36</v>
      </c>
      <c r="L16" s="3">
        <v>130</v>
      </c>
    </row>
    <row r="17" spans="8:12" x14ac:dyDescent="0.25">
      <c r="H17" s="10" t="s">
        <v>32</v>
      </c>
      <c r="I17" s="16">
        <f>L18/50</f>
        <v>0.5</v>
      </c>
      <c r="K17" s="3" t="s">
        <v>38</v>
      </c>
      <c r="L17" s="22">
        <v>0.2</v>
      </c>
    </row>
    <row r="18" spans="8:12" x14ac:dyDescent="0.25">
      <c r="H18" s="10" t="s">
        <v>41</v>
      </c>
      <c r="I18" s="16">
        <f>L20/10</f>
        <v>3.5</v>
      </c>
      <c r="K18" s="3" t="s">
        <v>29</v>
      </c>
      <c r="L18" s="3">
        <v>25</v>
      </c>
    </row>
    <row r="19" spans="8:12" x14ac:dyDescent="0.25">
      <c r="H19" s="3" t="s">
        <v>47</v>
      </c>
      <c r="I19" s="15">
        <f>I20</f>
        <v>1</v>
      </c>
      <c r="K19" s="3" t="s">
        <v>28</v>
      </c>
      <c r="L19" s="19" t="s">
        <v>45</v>
      </c>
    </row>
    <row r="20" spans="8:12" x14ac:dyDescent="0.25">
      <c r="H20" s="10" t="s">
        <v>33</v>
      </c>
      <c r="I20" s="16">
        <f>L22</f>
        <v>1</v>
      </c>
      <c r="K20" s="3" t="s">
        <v>39</v>
      </c>
      <c r="L20" s="3">
        <v>35</v>
      </c>
    </row>
    <row r="21" spans="8:12" x14ac:dyDescent="0.25">
      <c r="K21" s="3" t="s">
        <v>40</v>
      </c>
      <c r="L21" s="23" t="s">
        <v>52</v>
      </c>
    </row>
    <row r="22" spans="8:12" x14ac:dyDescent="0.25">
      <c r="K22" s="3" t="s">
        <v>48</v>
      </c>
      <c r="L22" s="20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zoomScaleNormal="100" workbookViewId="0"/>
  </sheetViews>
  <sheetFormatPr defaultColWidth="9.140625" defaultRowHeight="15" x14ac:dyDescent="0.25"/>
  <cols>
    <col min="1" max="1" width="25.5703125" style="1" customWidth="1"/>
    <col min="2" max="17" width="10.85546875" style="1" customWidth="1"/>
    <col min="18" max="19" width="13.140625" style="1" customWidth="1"/>
    <col min="20" max="16384" width="9.140625" style="1"/>
  </cols>
  <sheetData>
    <row r="1" spans="1:17" x14ac:dyDescent="0.25">
      <c r="B1" s="1" t="s">
        <v>53</v>
      </c>
      <c r="E1" s="1" t="s">
        <v>7</v>
      </c>
      <c r="H1" s="7" t="s">
        <v>8</v>
      </c>
      <c r="I1" s="7"/>
      <c r="J1" s="7"/>
      <c r="L1" s="1" t="s">
        <v>5</v>
      </c>
      <c r="N1" s="1" t="s">
        <v>13</v>
      </c>
      <c r="P1" s="1" t="s">
        <v>8</v>
      </c>
    </row>
    <row r="2" spans="1:17" x14ac:dyDescent="0.25">
      <c r="A2" s="3"/>
      <c r="B2" s="4" t="s">
        <v>14</v>
      </c>
      <c r="C2" s="4" t="s">
        <v>15</v>
      </c>
      <c r="D2" s="4" t="s">
        <v>0</v>
      </c>
      <c r="E2" s="2" t="s">
        <v>14</v>
      </c>
      <c r="F2" s="2" t="s">
        <v>15</v>
      </c>
      <c r="G2" s="2" t="s">
        <v>0</v>
      </c>
      <c r="H2" s="8" t="s">
        <v>14</v>
      </c>
      <c r="I2" s="8" t="s">
        <v>15</v>
      </c>
      <c r="J2" s="8" t="s">
        <v>0</v>
      </c>
      <c r="L2" s="4" t="s">
        <v>14</v>
      </c>
      <c r="M2" s="4" t="s">
        <v>15</v>
      </c>
      <c r="N2" s="2" t="s">
        <v>14</v>
      </c>
      <c r="O2" s="2" t="s">
        <v>15</v>
      </c>
      <c r="P2" s="3" t="s">
        <v>14</v>
      </c>
      <c r="Q2" s="3" t="s">
        <v>15</v>
      </c>
    </row>
    <row r="3" spans="1:17" x14ac:dyDescent="0.25">
      <c r="A3" s="3" t="s">
        <v>12</v>
      </c>
      <c r="B3" s="4">
        <v>3000</v>
      </c>
      <c r="C3" s="4">
        <v>1200</v>
      </c>
      <c r="D3" s="4">
        <v>4200</v>
      </c>
      <c r="E3" s="2">
        <v>2800</v>
      </c>
      <c r="F3" s="2">
        <v>1700</v>
      </c>
      <c r="G3" s="2">
        <v>4500</v>
      </c>
      <c r="H3" s="9"/>
      <c r="I3" s="9"/>
      <c r="J3" s="9"/>
      <c r="L3" s="4">
        <v>3000</v>
      </c>
      <c r="M3" s="4">
        <v>1200</v>
      </c>
      <c r="N3" s="2">
        <f>E3</f>
        <v>2800</v>
      </c>
      <c r="O3" s="2">
        <f>F3</f>
        <v>1700</v>
      </c>
      <c r="P3" s="9"/>
      <c r="Q3" s="9"/>
    </row>
    <row r="4" spans="1:17" x14ac:dyDescent="0.25">
      <c r="A4" s="3" t="s">
        <v>1</v>
      </c>
      <c r="B4" s="4">
        <v>21000</v>
      </c>
      <c r="C4" s="4">
        <v>33600</v>
      </c>
      <c r="D4" s="4">
        <v>54600</v>
      </c>
      <c r="E4" s="2">
        <v>20000</v>
      </c>
      <c r="F4" s="2">
        <v>47000</v>
      </c>
      <c r="G4" s="2">
        <v>67000</v>
      </c>
      <c r="H4" s="9">
        <f>B4-E4</f>
        <v>1000</v>
      </c>
      <c r="I4" s="9">
        <f>C4-F4</f>
        <v>-13400</v>
      </c>
      <c r="J4" s="9"/>
      <c r="L4" s="15">
        <v>7</v>
      </c>
      <c r="M4" s="15">
        <v>28</v>
      </c>
      <c r="N4" s="14">
        <f>E4/E$3</f>
        <v>7.1428571428571432</v>
      </c>
      <c r="O4" s="14">
        <f>F4/F$3</f>
        <v>27.647058823529413</v>
      </c>
      <c r="P4" s="17">
        <f>L4-N4</f>
        <v>-0.14285714285714324</v>
      </c>
      <c r="Q4" s="17">
        <f>M4-O4</f>
        <v>0.35294117647058698</v>
      </c>
    </row>
    <row r="5" spans="1:17" x14ac:dyDescent="0.25">
      <c r="A5" s="3" t="s">
        <v>2</v>
      </c>
      <c r="B5" s="4">
        <v>4500</v>
      </c>
      <c r="C5" s="4">
        <v>6000</v>
      </c>
      <c r="D5" s="4">
        <v>10500</v>
      </c>
      <c r="E5" s="2">
        <v>4100</v>
      </c>
      <c r="F5" s="2">
        <v>8700</v>
      </c>
      <c r="G5" s="2">
        <v>12800</v>
      </c>
      <c r="H5" s="9">
        <f t="shared" ref="H5:H7" si="0">B5-E5</f>
        <v>400</v>
      </c>
      <c r="I5" s="9">
        <f t="shared" ref="I5:I7" si="1">C5-F5</f>
        <v>-2700</v>
      </c>
      <c r="J5" s="9"/>
      <c r="L5" s="15">
        <v>1.5</v>
      </c>
      <c r="M5" s="15">
        <v>5</v>
      </c>
      <c r="N5" s="14">
        <f t="shared" ref="N5:N7" si="2">E5/E$3</f>
        <v>1.4642857142857142</v>
      </c>
      <c r="O5" s="14">
        <f t="shared" ref="O5:O7" si="3">F5/F$3</f>
        <v>5.117647058823529</v>
      </c>
      <c r="P5" s="17">
        <f t="shared" ref="P5:P7" si="4">L5-N5</f>
        <v>3.5714285714285809E-2</v>
      </c>
      <c r="Q5" s="17">
        <f t="shared" ref="Q5:Q7" si="5">M5-O5</f>
        <v>-0.11764705882352899</v>
      </c>
    </row>
    <row r="6" spans="1:17" x14ac:dyDescent="0.25">
      <c r="A6" s="10" t="s">
        <v>21</v>
      </c>
      <c r="B6" s="11">
        <v>1500</v>
      </c>
      <c r="C6" s="11">
        <v>4800</v>
      </c>
      <c r="D6" s="11">
        <v>6300</v>
      </c>
      <c r="E6" s="12">
        <v>1300</v>
      </c>
      <c r="F6" s="12">
        <v>7000</v>
      </c>
      <c r="G6" s="12">
        <v>8300</v>
      </c>
      <c r="H6" s="9">
        <f t="shared" si="0"/>
        <v>200</v>
      </c>
      <c r="I6" s="9">
        <f t="shared" si="1"/>
        <v>-2200</v>
      </c>
      <c r="J6" s="13"/>
      <c r="L6" s="16">
        <v>0.5</v>
      </c>
      <c r="M6" s="16">
        <v>4</v>
      </c>
      <c r="N6" s="14">
        <f t="shared" si="2"/>
        <v>0.4642857142857143</v>
      </c>
      <c r="O6" s="14">
        <f t="shared" si="3"/>
        <v>4.117647058823529</v>
      </c>
      <c r="P6" s="17">
        <f t="shared" si="4"/>
        <v>3.5714285714285698E-2</v>
      </c>
      <c r="Q6" s="17">
        <f t="shared" si="5"/>
        <v>-0.11764705882352899</v>
      </c>
    </row>
    <row r="7" spans="1:17" x14ac:dyDescent="0.25">
      <c r="A7" s="10" t="s">
        <v>22</v>
      </c>
      <c r="B7" s="11">
        <v>3000</v>
      </c>
      <c r="C7" s="11">
        <v>1200</v>
      </c>
      <c r="D7" s="11">
        <v>4200</v>
      </c>
      <c r="E7" s="12">
        <v>2800</v>
      </c>
      <c r="F7" s="12">
        <v>1700</v>
      </c>
      <c r="G7" s="12">
        <v>4500</v>
      </c>
      <c r="H7" s="9">
        <f t="shared" si="0"/>
        <v>200</v>
      </c>
      <c r="I7" s="9">
        <f t="shared" si="1"/>
        <v>-500</v>
      </c>
      <c r="J7" s="13"/>
      <c r="L7" s="16">
        <v>1</v>
      </c>
      <c r="M7" s="16">
        <v>1</v>
      </c>
      <c r="N7" s="14">
        <f t="shared" si="2"/>
        <v>1</v>
      </c>
      <c r="O7" s="14">
        <f t="shared" si="3"/>
        <v>1</v>
      </c>
      <c r="P7" s="17">
        <f t="shared" si="4"/>
        <v>0</v>
      </c>
      <c r="Q7" s="17">
        <f t="shared" si="5"/>
        <v>0</v>
      </c>
    </row>
    <row r="8" spans="1:17" x14ac:dyDescent="0.25">
      <c r="A8" s="3" t="s">
        <v>3</v>
      </c>
      <c r="B8" s="4"/>
      <c r="C8" s="4"/>
      <c r="D8" s="4">
        <v>54480</v>
      </c>
      <c r="E8" s="2"/>
      <c r="F8" s="2"/>
      <c r="G8" s="2">
        <v>54780</v>
      </c>
      <c r="H8" s="9"/>
      <c r="I8" s="9"/>
      <c r="J8" s="9">
        <f>D8-G8</f>
        <v>-300</v>
      </c>
    </row>
    <row r="9" spans="1:17" x14ac:dyDescent="0.25">
      <c r="A9" s="10" t="s">
        <v>16</v>
      </c>
      <c r="B9" s="11"/>
      <c r="C9" s="11"/>
      <c r="D9" s="11">
        <v>29480</v>
      </c>
      <c r="E9" s="12"/>
      <c r="F9" s="12"/>
      <c r="G9" s="12">
        <v>29480</v>
      </c>
      <c r="H9" s="13"/>
      <c r="I9" s="13"/>
      <c r="J9" s="9">
        <f t="shared" ref="J9:J12" si="6">D9-G9</f>
        <v>0</v>
      </c>
    </row>
    <row r="10" spans="1:17" x14ac:dyDescent="0.25">
      <c r="A10" s="10" t="s">
        <v>17</v>
      </c>
      <c r="B10" s="11"/>
      <c r="C10" s="11"/>
      <c r="D10" s="11">
        <v>5000</v>
      </c>
      <c r="E10" s="12"/>
      <c r="F10" s="12"/>
      <c r="G10" s="12">
        <v>5300</v>
      </c>
      <c r="H10" s="13"/>
      <c r="I10" s="13"/>
      <c r="J10" s="9">
        <f t="shared" si="6"/>
        <v>-300</v>
      </c>
    </row>
    <row r="11" spans="1:17" x14ac:dyDescent="0.25">
      <c r="A11" s="10" t="s">
        <v>18</v>
      </c>
      <c r="B11" s="11"/>
      <c r="C11" s="11"/>
      <c r="D11" s="11">
        <v>20000</v>
      </c>
      <c r="E11" s="12"/>
      <c r="F11" s="12"/>
      <c r="G11" s="12">
        <v>20000</v>
      </c>
      <c r="H11" s="13"/>
      <c r="I11" s="13"/>
      <c r="J11" s="9">
        <f t="shared" si="6"/>
        <v>0</v>
      </c>
    </row>
    <row r="12" spans="1:17" x14ac:dyDescent="0.25">
      <c r="A12" s="3" t="s">
        <v>6</v>
      </c>
      <c r="B12" s="4"/>
      <c r="C12" s="4"/>
      <c r="D12" s="4">
        <v>119580</v>
      </c>
      <c r="E12" s="2"/>
      <c r="F12" s="2"/>
      <c r="G12" s="2">
        <v>134580</v>
      </c>
      <c r="H12" s="9"/>
      <c r="I12" s="9"/>
      <c r="J12" s="9">
        <f t="shared" si="6"/>
        <v>-15000</v>
      </c>
    </row>
    <row r="14" spans="1:17" x14ac:dyDescent="0.25">
      <c r="A14" s="5"/>
      <c r="B14" s="18" t="s">
        <v>19</v>
      </c>
      <c r="E14" s="1" t="s">
        <v>7</v>
      </c>
      <c r="H14" s="1" t="s">
        <v>8</v>
      </c>
    </row>
    <row r="15" spans="1:17" x14ac:dyDescent="0.25">
      <c r="A15" s="3"/>
      <c r="B15" s="4" t="s">
        <v>14</v>
      </c>
      <c r="C15" s="4" t="s">
        <v>15</v>
      </c>
      <c r="D15" s="4" t="s">
        <v>0</v>
      </c>
      <c r="E15" s="2" t="s">
        <v>14</v>
      </c>
      <c r="F15" s="2" t="s">
        <v>15</v>
      </c>
      <c r="G15" s="2" t="s">
        <v>0</v>
      </c>
      <c r="H15" s="3" t="s">
        <v>14</v>
      </c>
      <c r="I15" s="3" t="s">
        <v>15</v>
      </c>
      <c r="J15" s="3" t="s">
        <v>0</v>
      </c>
      <c r="K15" s="3" t="s">
        <v>10</v>
      </c>
      <c r="L15" s="3" t="s">
        <v>11</v>
      </c>
    </row>
    <row r="16" spans="1:17" x14ac:dyDescent="0.25">
      <c r="A16" s="3" t="s">
        <v>9</v>
      </c>
      <c r="B16" s="4">
        <f>E3</f>
        <v>2800</v>
      </c>
      <c r="C16" s="4">
        <f>F3</f>
        <v>1700</v>
      </c>
      <c r="D16" s="4">
        <f>B16+C16</f>
        <v>4500</v>
      </c>
      <c r="E16" s="2">
        <v>2800</v>
      </c>
      <c r="F16" s="2">
        <v>1700</v>
      </c>
      <c r="G16" s="2">
        <v>4500</v>
      </c>
      <c r="H16" s="6"/>
      <c r="I16" s="6"/>
      <c r="J16" s="6"/>
      <c r="K16" s="6"/>
      <c r="L16" s="6"/>
    </row>
    <row r="17" spans="1:12" x14ac:dyDescent="0.25">
      <c r="A17" s="3" t="s">
        <v>1</v>
      </c>
      <c r="B17" s="4">
        <f>L4*B$16</f>
        <v>19600</v>
      </c>
      <c r="C17" s="4">
        <f>M4*C$16</f>
        <v>47600</v>
      </c>
      <c r="D17" s="4">
        <f t="shared" ref="D17:D20" si="7">B17+C17</f>
        <v>67200</v>
      </c>
      <c r="E17" s="2">
        <v>20000</v>
      </c>
      <c r="F17" s="2">
        <v>47000</v>
      </c>
      <c r="G17" s="2">
        <v>67000</v>
      </c>
      <c r="H17" s="6">
        <f>B17-E17</f>
        <v>-400</v>
      </c>
      <c r="I17" s="6">
        <f>C17-F17</f>
        <v>600</v>
      </c>
      <c r="J17" s="6">
        <f>D17-G17</f>
        <v>200</v>
      </c>
      <c r="K17" s="6">
        <f>J17</f>
        <v>200</v>
      </c>
      <c r="L17" s="6">
        <v>0</v>
      </c>
    </row>
    <row r="18" spans="1:12" x14ac:dyDescent="0.25">
      <c r="A18" s="3" t="s">
        <v>2</v>
      </c>
      <c r="B18" s="4">
        <f t="shared" ref="B18:C18" si="8">L5*B$16</f>
        <v>4200</v>
      </c>
      <c r="C18" s="4">
        <f t="shared" si="8"/>
        <v>8500</v>
      </c>
      <c r="D18" s="4">
        <f t="shared" si="7"/>
        <v>12700</v>
      </c>
      <c r="E18" s="2">
        <v>4100</v>
      </c>
      <c r="F18" s="2">
        <v>8700</v>
      </c>
      <c r="G18" s="2">
        <v>12800</v>
      </c>
      <c r="H18" s="6">
        <f t="shared" ref="H18:J25" si="9">B18-E18</f>
        <v>100</v>
      </c>
      <c r="I18" s="6">
        <f t="shared" ref="I18:I20" si="10">C18-F18</f>
        <v>-200</v>
      </c>
      <c r="J18" s="6">
        <f t="shared" si="9"/>
        <v>-100</v>
      </c>
      <c r="K18" s="6">
        <f t="shared" ref="K18:K25" si="11">J18</f>
        <v>-100</v>
      </c>
      <c r="L18" s="6">
        <v>0</v>
      </c>
    </row>
    <row r="19" spans="1:12" x14ac:dyDescent="0.25">
      <c r="A19" s="10" t="s">
        <v>21</v>
      </c>
      <c r="B19" s="4">
        <f t="shared" ref="B19:C19" si="12">L6*B$16</f>
        <v>1400</v>
      </c>
      <c r="C19" s="4">
        <f t="shared" si="12"/>
        <v>6800</v>
      </c>
      <c r="D19" s="4">
        <f t="shared" si="7"/>
        <v>8200</v>
      </c>
      <c r="E19" s="12">
        <v>1300</v>
      </c>
      <c r="F19" s="12">
        <v>7000</v>
      </c>
      <c r="G19" s="12">
        <v>8300</v>
      </c>
      <c r="H19" s="6">
        <f t="shared" si="9"/>
        <v>100</v>
      </c>
      <c r="I19" s="6">
        <f t="shared" si="10"/>
        <v>-200</v>
      </c>
      <c r="J19" s="6">
        <f t="shared" si="9"/>
        <v>-100</v>
      </c>
      <c r="K19" s="6">
        <f t="shared" si="11"/>
        <v>-100</v>
      </c>
      <c r="L19" s="6">
        <v>0</v>
      </c>
    </row>
    <row r="20" spans="1:12" x14ac:dyDescent="0.25">
      <c r="A20" s="10" t="s">
        <v>22</v>
      </c>
      <c r="B20" s="4">
        <f t="shared" ref="B20:C20" si="13">L7*B$16</f>
        <v>2800</v>
      </c>
      <c r="C20" s="4">
        <f t="shared" si="13"/>
        <v>1700</v>
      </c>
      <c r="D20" s="4">
        <f t="shared" si="7"/>
        <v>4500</v>
      </c>
      <c r="E20" s="12">
        <v>2800</v>
      </c>
      <c r="F20" s="12">
        <v>1700</v>
      </c>
      <c r="G20" s="12">
        <v>4500</v>
      </c>
      <c r="H20" s="6">
        <f t="shared" si="9"/>
        <v>0</v>
      </c>
      <c r="I20" s="6">
        <f t="shared" si="10"/>
        <v>0</v>
      </c>
      <c r="J20" s="6">
        <f t="shared" si="9"/>
        <v>0</v>
      </c>
      <c r="K20" s="6">
        <f t="shared" si="11"/>
        <v>0</v>
      </c>
      <c r="L20" s="6">
        <v>0</v>
      </c>
    </row>
    <row r="21" spans="1:12" x14ac:dyDescent="0.25">
      <c r="A21" s="3" t="s">
        <v>3</v>
      </c>
      <c r="B21" s="4"/>
      <c r="C21" s="4"/>
      <c r="D21" s="4">
        <f>D8</f>
        <v>54480</v>
      </c>
      <c r="E21" s="2"/>
      <c r="F21" s="2"/>
      <c r="G21" s="2">
        <v>54780</v>
      </c>
      <c r="H21" s="6"/>
      <c r="I21" s="6"/>
      <c r="J21" s="6">
        <f t="shared" si="9"/>
        <v>-300</v>
      </c>
      <c r="K21" s="6">
        <f t="shared" si="11"/>
        <v>-300</v>
      </c>
      <c r="L21" s="6">
        <v>0</v>
      </c>
    </row>
    <row r="22" spans="1:12" x14ac:dyDescent="0.25">
      <c r="A22" s="10" t="s">
        <v>16</v>
      </c>
      <c r="B22" s="11"/>
      <c r="C22" s="11"/>
      <c r="D22" s="4">
        <f t="shared" ref="D22:D24" si="14">D9</f>
        <v>29480</v>
      </c>
      <c r="E22" s="12"/>
      <c r="F22" s="12"/>
      <c r="G22" s="12">
        <v>29480</v>
      </c>
      <c r="H22" s="13"/>
      <c r="I22" s="13"/>
      <c r="J22" s="6">
        <f t="shared" si="9"/>
        <v>0</v>
      </c>
      <c r="K22" s="6">
        <f t="shared" si="11"/>
        <v>0</v>
      </c>
      <c r="L22" s="6">
        <v>0</v>
      </c>
    </row>
    <row r="23" spans="1:12" x14ac:dyDescent="0.25">
      <c r="A23" s="10" t="s">
        <v>17</v>
      </c>
      <c r="B23" s="11"/>
      <c r="C23" s="11"/>
      <c r="D23" s="4">
        <f t="shared" si="14"/>
        <v>5000</v>
      </c>
      <c r="E23" s="12"/>
      <c r="F23" s="12"/>
      <c r="G23" s="12">
        <v>5300</v>
      </c>
      <c r="H23" s="13"/>
      <c r="I23" s="13"/>
      <c r="J23" s="6">
        <f t="shared" si="9"/>
        <v>-300</v>
      </c>
      <c r="K23" s="6">
        <f t="shared" si="11"/>
        <v>-300</v>
      </c>
      <c r="L23" s="6">
        <v>0</v>
      </c>
    </row>
    <row r="24" spans="1:12" x14ac:dyDescent="0.25">
      <c r="A24" s="10" t="s">
        <v>18</v>
      </c>
      <c r="B24" s="11"/>
      <c r="C24" s="11"/>
      <c r="D24" s="4">
        <f t="shared" si="14"/>
        <v>20000</v>
      </c>
      <c r="E24" s="12"/>
      <c r="F24" s="12"/>
      <c r="G24" s="12">
        <v>20000</v>
      </c>
      <c r="H24" s="13"/>
      <c r="I24" s="13"/>
      <c r="J24" s="6">
        <f t="shared" si="9"/>
        <v>0</v>
      </c>
      <c r="K24" s="6">
        <f t="shared" si="11"/>
        <v>0</v>
      </c>
      <c r="L24" s="6">
        <v>0</v>
      </c>
    </row>
    <row r="25" spans="1:12" x14ac:dyDescent="0.25">
      <c r="A25" s="3" t="s">
        <v>6</v>
      </c>
      <c r="B25" s="4"/>
      <c r="C25" s="4"/>
      <c r="D25" s="4">
        <f>D17+D18+D21</f>
        <v>134380</v>
      </c>
      <c r="E25" s="2"/>
      <c r="F25" s="2"/>
      <c r="G25" s="2">
        <v>134580</v>
      </c>
      <c r="H25" s="6"/>
      <c r="I25" s="6"/>
      <c r="J25" s="6">
        <f t="shared" si="9"/>
        <v>-200</v>
      </c>
      <c r="K25" s="6">
        <f t="shared" si="11"/>
        <v>-200</v>
      </c>
      <c r="L25" s="6">
        <v>0</v>
      </c>
    </row>
    <row r="27" spans="1:12" x14ac:dyDescent="0.25">
      <c r="B27" s="18" t="s">
        <v>20</v>
      </c>
      <c r="E27" s="1" t="s">
        <v>7</v>
      </c>
      <c r="H27" s="1" t="s">
        <v>8</v>
      </c>
    </row>
    <row r="28" spans="1:12" x14ac:dyDescent="0.25">
      <c r="A28" s="3"/>
      <c r="B28" s="4" t="s">
        <v>14</v>
      </c>
      <c r="C28" s="4" t="s">
        <v>15</v>
      </c>
      <c r="D28" s="4" t="s">
        <v>0</v>
      </c>
      <c r="E28" s="2" t="s">
        <v>14</v>
      </c>
      <c r="F28" s="2" t="s">
        <v>15</v>
      </c>
      <c r="G28" s="2" t="s">
        <v>0</v>
      </c>
      <c r="H28" s="3" t="s">
        <v>14</v>
      </c>
      <c r="I28" s="3" t="s">
        <v>15</v>
      </c>
      <c r="J28" s="3" t="s">
        <v>0</v>
      </c>
      <c r="K28" s="3" t="s">
        <v>10</v>
      </c>
      <c r="L28" s="3" t="s">
        <v>11</v>
      </c>
    </row>
    <row r="29" spans="1:12" x14ac:dyDescent="0.25">
      <c r="A29" s="3" t="s">
        <v>9</v>
      </c>
      <c r="B29" s="4">
        <f>E3</f>
        <v>2800</v>
      </c>
      <c r="C29" s="4">
        <f>F3</f>
        <v>1700</v>
      </c>
      <c r="D29" s="4">
        <f>B29+C29</f>
        <v>4500</v>
      </c>
      <c r="E29" s="2">
        <v>2800</v>
      </c>
      <c r="F29" s="2">
        <v>1700</v>
      </c>
      <c r="G29" s="2">
        <v>4500</v>
      </c>
      <c r="H29" s="6"/>
      <c r="I29" s="6"/>
      <c r="J29" s="6"/>
      <c r="K29" s="6"/>
      <c r="L29" s="6"/>
    </row>
    <row r="30" spans="1:12" x14ac:dyDescent="0.25">
      <c r="A30" s="3" t="s">
        <v>1</v>
      </c>
      <c r="B30" s="4">
        <f>L4*B$29</f>
        <v>19600</v>
      </c>
      <c r="C30" s="4">
        <f>M4*C$29</f>
        <v>47600</v>
      </c>
      <c r="D30" s="4">
        <f t="shared" ref="D30:D33" si="15">B30+C30</f>
        <v>67200</v>
      </c>
      <c r="E30" s="2">
        <v>20000</v>
      </c>
      <c r="F30" s="2">
        <v>47000</v>
      </c>
      <c r="G30" s="2">
        <v>67000</v>
      </c>
      <c r="H30" s="6">
        <f>B30-E30</f>
        <v>-400</v>
      </c>
      <c r="I30" s="6">
        <f t="shared" ref="I30:J37" si="16">C30-F30</f>
        <v>600</v>
      </c>
      <c r="J30" s="6">
        <f t="shared" si="16"/>
        <v>200</v>
      </c>
      <c r="K30" s="6">
        <f>J30</f>
        <v>200</v>
      </c>
      <c r="L30" s="6">
        <v>0</v>
      </c>
    </row>
    <row r="31" spans="1:12" x14ac:dyDescent="0.25">
      <c r="A31" s="3" t="s">
        <v>2</v>
      </c>
      <c r="B31" s="4">
        <f t="shared" ref="B31:C31" si="17">L5*B$29</f>
        <v>4200</v>
      </c>
      <c r="C31" s="4">
        <f t="shared" si="17"/>
        <v>8500</v>
      </c>
      <c r="D31" s="4">
        <f t="shared" si="15"/>
        <v>12700</v>
      </c>
      <c r="E31" s="2">
        <v>4100</v>
      </c>
      <c r="F31" s="2">
        <v>8700</v>
      </c>
      <c r="G31" s="2">
        <v>12800</v>
      </c>
      <c r="H31" s="6">
        <f t="shared" ref="H31:H33" si="18">B31-E31</f>
        <v>100</v>
      </c>
      <c r="I31" s="6">
        <f t="shared" si="16"/>
        <v>-200</v>
      </c>
      <c r="J31" s="6">
        <f t="shared" si="16"/>
        <v>-100</v>
      </c>
      <c r="K31" s="6">
        <f t="shared" ref="K31:K33" si="19">J31</f>
        <v>-100</v>
      </c>
      <c r="L31" s="6">
        <v>0</v>
      </c>
    </row>
    <row r="32" spans="1:12" x14ac:dyDescent="0.25">
      <c r="A32" s="10" t="s">
        <v>21</v>
      </c>
      <c r="B32" s="4">
        <f t="shared" ref="B32:C32" si="20">L6*B$29</f>
        <v>1400</v>
      </c>
      <c r="C32" s="4">
        <f t="shared" si="20"/>
        <v>6800</v>
      </c>
      <c r="D32" s="4">
        <f t="shared" si="15"/>
        <v>8200</v>
      </c>
      <c r="E32" s="12">
        <v>1300</v>
      </c>
      <c r="F32" s="12">
        <v>7000</v>
      </c>
      <c r="G32" s="12">
        <v>8300</v>
      </c>
      <c r="H32" s="6">
        <f t="shared" si="18"/>
        <v>100</v>
      </c>
      <c r="I32" s="6">
        <f t="shared" si="16"/>
        <v>-200</v>
      </c>
      <c r="J32" s="6">
        <f t="shared" si="16"/>
        <v>-100</v>
      </c>
      <c r="K32" s="6">
        <f t="shared" si="19"/>
        <v>-100</v>
      </c>
      <c r="L32" s="6">
        <v>0</v>
      </c>
    </row>
    <row r="33" spans="1:12" x14ac:dyDescent="0.25">
      <c r="A33" s="10" t="s">
        <v>22</v>
      </c>
      <c r="B33" s="4">
        <f t="shared" ref="B33:C33" si="21">L7*B$29</f>
        <v>2800</v>
      </c>
      <c r="C33" s="4">
        <f t="shared" si="21"/>
        <v>1700</v>
      </c>
      <c r="D33" s="4">
        <f t="shared" si="15"/>
        <v>4500</v>
      </c>
      <c r="E33" s="12">
        <v>2800</v>
      </c>
      <c r="F33" s="12">
        <v>1700</v>
      </c>
      <c r="G33" s="12">
        <v>4500</v>
      </c>
      <c r="H33" s="6">
        <f t="shared" si="18"/>
        <v>0</v>
      </c>
      <c r="I33" s="6">
        <f t="shared" si="16"/>
        <v>0</v>
      </c>
      <c r="J33" s="6">
        <f t="shared" si="16"/>
        <v>0</v>
      </c>
      <c r="K33" s="6">
        <f t="shared" si="19"/>
        <v>0</v>
      </c>
      <c r="L33" s="6">
        <v>0</v>
      </c>
    </row>
    <row r="34" spans="1:12" x14ac:dyDescent="0.25">
      <c r="A34" s="3" t="s">
        <v>3</v>
      </c>
      <c r="B34" s="4"/>
      <c r="C34" s="4"/>
      <c r="D34" s="4">
        <f>D8/$D$3*$G$3</f>
        <v>58371.428571428572</v>
      </c>
      <c r="E34" s="2"/>
      <c r="F34" s="2"/>
      <c r="G34" s="2">
        <v>54780</v>
      </c>
      <c r="H34" s="6"/>
      <c r="I34" s="6"/>
      <c r="J34" s="6">
        <f t="shared" si="16"/>
        <v>3591.4285714285725</v>
      </c>
      <c r="K34" s="13">
        <f>D8-G34</f>
        <v>-300</v>
      </c>
      <c r="L34" s="6">
        <f>D34-D8</f>
        <v>3891.4285714285725</v>
      </c>
    </row>
    <row r="35" spans="1:12" x14ac:dyDescent="0.25">
      <c r="A35" s="10" t="s">
        <v>16</v>
      </c>
      <c r="B35" s="11"/>
      <c r="C35" s="11"/>
      <c r="D35" s="4">
        <f t="shared" ref="D35:D37" si="22">D9/$D$3*$G$3</f>
        <v>31585.714285714286</v>
      </c>
      <c r="E35" s="12"/>
      <c r="F35" s="12"/>
      <c r="G35" s="12">
        <v>29480</v>
      </c>
      <c r="H35" s="6"/>
      <c r="I35" s="6"/>
      <c r="J35" s="6">
        <f t="shared" si="16"/>
        <v>2105.7142857142862</v>
      </c>
      <c r="K35" s="13">
        <f t="shared" ref="K35:K37" si="23">D9-G35</f>
        <v>0</v>
      </c>
      <c r="L35" s="6">
        <f t="shared" ref="L35:L37" si="24">D35-D9</f>
        <v>2105.7142857142862</v>
      </c>
    </row>
    <row r="36" spans="1:12" x14ac:dyDescent="0.25">
      <c r="A36" s="10" t="s">
        <v>17</v>
      </c>
      <c r="B36" s="11"/>
      <c r="C36" s="11"/>
      <c r="D36" s="4">
        <f t="shared" si="22"/>
        <v>5357.1428571428569</v>
      </c>
      <c r="E36" s="12"/>
      <c r="F36" s="12"/>
      <c r="G36" s="12">
        <v>5300</v>
      </c>
      <c r="H36" s="6"/>
      <c r="I36" s="6"/>
      <c r="J36" s="6">
        <f t="shared" si="16"/>
        <v>57.142857142856883</v>
      </c>
      <c r="K36" s="13">
        <f t="shared" si="23"/>
        <v>-300</v>
      </c>
      <c r="L36" s="6">
        <f t="shared" si="24"/>
        <v>357.14285714285688</v>
      </c>
    </row>
    <row r="37" spans="1:12" x14ac:dyDescent="0.25">
      <c r="A37" s="10" t="s">
        <v>18</v>
      </c>
      <c r="B37" s="11"/>
      <c r="C37" s="11"/>
      <c r="D37" s="4">
        <f t="shared" si="22"/>
        <v>21428.571428571428</v>
      </c>
      <c r="E37" s="12"/>
      <c r="F37" s="12"/>
      <c r="G37" s="12">
        <v>20000</v>
      </c>
      <c r="H37" s="6"/>
      <c r="I37" s="6"/>
      <c r="J37" s="6">
        <f t="shared" si="16"/>
        <v>1428.5714285714275</v>
      </c>
      <c r="K37" s="13">
        <f t="shared" si="23"/>
        <v>0</v>
      </c>
      <c r="L37" s="6">
        <f t="shared" si="24"/>
        <v>1428.5714285714275</v>
      </c>
    </row>
    <row r="38" spans="1:12" x14ac:dyDescent="0.25">
      <c r="A38" s="3" t="s">
        <v>6</v>
      </c>
      <c r="B38" s="4"/>
      <c r="C38" s="4"/>
      <c r="D38" s="4">
        <f>D30+D31+D34</f>
        <v>138271.42857142858</v>
      </c>
      <c r="E38" s="2"/>
      <c r="F38" s="2"/>
      <c r="G38" s="2">
        <v>134580</v>
      </c>
      <c r="H38" s="6"/>
      <c r="I38" s="6"/>
      <c r="J38" s="6"/>
      <c r="K38" s="6"/>
      <c r="L38" s="6"/>
    </row>
  </sheetData>
  <conditionalFormatting sqref="H3:J4 J5 H5:I7 H8:J12 P3:Q7">
    <cfRule type="cellIs" dxfId="19" priority="43" operator="lessThan">
      <formula>0</formula>
    </cfRule>
    <cfRule type="cellIs" dxfId="18" priority="44" operator="greaterThan">
      <formula>0</formula>
    </cfRule>
  </conditionalFormatting>
  <conditionalFormatting sqref="J6:J7">
    <cfRule type="cellIs" dxfId="17" priority="31" operator="lessThan">
      <formula>0</formula>
    </cfRule>
    <cfRule type="cellIs" dxfId="16" priority="32" operator="greaterThan">
      <formula>0</formula>
    </cfRule>
  </conditionalFormatting>
  <conditionalFormatting sqref="H25:I25 H21:I21 H16:J20 J21:J2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22:I2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K16:L2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29:L2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34:I38 K38:L38 L34:L3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K34:K3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30:J33 J34:J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30:L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8BE132-968D-416E-98B3-7577D87C03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78681-3896-42BD-868C-62C7D1A75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4F074A-8916-41D5-8150-32913F15C6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Sestaveni rozpoctu ex ante</vt:lpstr>
      <vt:lpstr>Kontrola dodrzeni rozpoctu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cp:lastPrinted>2021-03-26T11:09:36Z</cp:lastPrinted>
  <dcterms:created xsi:type="dcterms:W3CDTF">2020-11-24T15:55:19Z</dcterms:created>
  <dcterms:modified xsi:type="dcterms:W3CDTF">2021-08-25T12:24:04Z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