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780"/>
  </bookViews>
  <sheets>
    <sheet name="Alokacni faz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E13" i="1"/>
  <c r="B13" i="1"/>
  <c r="H18" i="1"/>
  <c r="E18" i="1"/>
  <c r="B18" i="1"/>
  <c r="F36" i="1" l="1"/>
  <c r="D36" i="1"/>
  <c r="C36" i="1"/>
  <c r="J35" i="1"/>
  <c r="J34" i="1"/>
  <c r="D34" i="1"/>
  <c r="F34" i="1"/>
  <c r="C34" i="1"/>
  <c r="F32" i="1"/>
  <c r="D32" i="1"/>
  <c r="C32" i="1"/>
  <c r="G31" i="1"/>
  <c r="G30" i="1"/>
  <c r="D30" i="1"/>
  <c r="F30" i="1"/>
  <c r="C30" i="1"/>
  <c r="B26" i="1"/>
  <c r="J21" i="1"/>
  <c r="G21" i="1"/>
  <c r="I14" i="1"/>
  <c r="H15" i="1" l="1"/>
  <c r="H17" i="1" s="1"/>
  <c r="H19" i="1" s="1"/>
  <c r="E15" i="1"/>
  <c r="B15" i="1"/>
  <c r="E20" i="1" l="1"/>
  <c r="E21" i="1" s="1"/>
  <c r="F28" i="1" s="1"/>
  <c r="B20" i="1"/>
  <c r="B21" i="1" s="1"/>
  <c r="B27" i="1" s="1"/>
  <c r="C28" i="1" l="1"/>
  <c r="D28" i="1"/>
</calcChain>
</file>

<file path=xl/sharedStrings.xml><?xml version="1.0" encoding="utf-8"?>
<sst xmlns="http://schemas.openxmlformats.org/spreadsheetml/2006/main" count="45" uniqueCount="42">
  <si>
    <t>Závod Pily</t>
  </si>
  <si>
    <t>Údržba</t>
  </si>
  <si>
    <t>Doprava</t>
  </si>
  <si>
    <t>Sekačka</t>
  </si>
  <si>
    <t>Objem výroby</t>
  </si>
  <si>
    <t>Objem prodeje</t>
  </si>
  <si>
    <t>Výnosy z prodeje</t>
  </si>
  <si>
    <t>Útvar</t>
  </si>
  <si>
    <t>Výrobek</t>
  </si>
  <si>
    <t>Závod sekačky</t>
  </si>
  <si>
    <t>Správa a řízení</t>
  </si>
  <si>
    <t>Režijní náklady</t>
  </si>
  <si>
    <t>Pila POWER</t>
  </si>
  <si>
    <t>Pila ExtraPOWER</t>
  </si>
  <si>
    <t>Výrobní jednicový materiál</t>
  </si>
  <si>
    <t>Výrobní jednicové mzdy</t>
  </si>
  <si>
    <t>Požadované výkony údržby (hod)</t>
  </si>
  <si>
    <t>Požadované výkony dopravy (km)</t>
  </si>
  <si>
    <t>ALOKACE NÁKLADŮ DOPRAVY</t>
  </si>
  <si>
    <t>Sazba nákladů na 1 km</t>
  </si>
  <si>
    <t>Alokované náklady</t>
  </si>
  <si>
    <t>Náklady k alokaci</t>
  </si>
  <si>
    <t>ALOKACE NÁKLADŮ ÚDRŽBY</t>
  </si>
  <si>
    <t>Sazba nákladů na 1 hod</t>
  </si>
  <si>
    <t>Rozvrhová základna (km)</t>
  </si>
  <si>
    <t>Rozvrhová základna (hod)</t>
  </si>
  <si>
    <t>Režijní náklady po alokaci</t>
  </si>
  <si>
    <t>Doba výroby (min na ks)</t>
  </si>
  <si>
    <t>ALOKACE VÝROBNÍ REŽIE</t>
  </si>
  <si>
    <t>ALOKACE PRODEJNÍ REŽIE</t>
  </si>
  <si>
    <t>Výrobní režie na ks</t>
  </si>
  <si>
    <t>Přirážka nepřímých nákladů (%)</t>
  </si>
  <si>
    <t>Alokovaná prodejní režie</t>
  </si>
  <si>
    <t>Alokovaná výrobní režie</t>
  </si>
  <si>
    <t>ALOKACE SPRÁVNÍ REŽIE</t>
  </si>
  <si>
    <t>Alokovaná správní režie</t>
  </si>
  <si>
    <t>Přepočtený objem prodeje</t>
  </si>
  <si>
    <t>Prodejní režie na přepočtený ks</t>
  </si>
  <si>
    <t>Náročnost prodeje (poměrové číslo)</t>
  </si>
  <si>
    <t>Prodejny</t>
  </si>
  <si>
    <t>ALOKACE NÁKLADŮ SERVISNÍCH ÚTVARŮ</t>
  </si>
  <si>
    <t>ALOKACE NÁKLADŮ ÚTVARŮ HLAVNÍ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</si>
</sst>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F5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2" fillId="2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0" fontId="0" fillId="6" borderId="1" xfId="0" applyFill="1" applyBorder="1"/>
    <xf numFmtId="3" fontId="0" fillId="6" borderId="1" xfId="0" applyNumberFormat="1" applyFill="1" applyBorder="1"/>
    <xf numFmtId="9" fontId="0" fillId="6" borderId="1" xfId="1" applyFont="1" applyFill="1" applyBorder="1"/>
    <xf numFmtId="164" fontId="0" fillId="0" borderId="1" xfId="0" applyNumberFormat="1" applyFill="1" applyBorder="1"/>
    <xf numFmtId="0" fontId="0" fillId="4" borderId="2" xfId="0" applyFill="1" applyBorder="1"/>
    <xf numFmtId="3" fontId="0" fillId="0" borderId="4" xfId="0" applyNumberFormat="1" applyBorder="1"/>
    <xf numFmtId="0" fontId="2" fillId="0" borderId="3" xfId="0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0" fillId="7" borderId="1" xfId="0" applyFill="1" applyBorder="1"/>
    <xf numFmtId="3" fontId="0" fillId="7" borderId="1" xfId="0" applyNumberFormat="1" applyFill="1" applyBorder="1"/>
    <xf numFmtId="4" fontId="0" fillId="7" borderId="1" xfId="0" applyNumberForma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D1F5F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zoomScaleNormal="100" workbookViewId="0"/>
  </sheetViews>
  <sheetFormatPr defaultRowHeight="15" x14ac:dyDescent="0.25"/>
  <cols>
    <col min="1" max="1" width="32.28515625" customWidth="1"/>
    <col min="2" max="3" width="14.42578125" customWidth="1"/>
    <col min="4" max="4" width="16" bestFit="1" customWidth="1"/>
    <col min="5" max="10" width="14.42578125" customWidth="1"/>
  </cols>
  <sheetData>
    <row r="1" spans="1:10" x14ac:dyDescent="0.25">
      <c r="A1" s="8" t="s">
        <v>7</v>
      </c>
      <c r="B1" s="8" t="s">
        <v>0</v>
      </c>
      <c r="C1" s="8"/>
      <c r="D1" s="8"/>
      <c r="E1" s="8" t="s">
        <v>9</v>
      </c>
      <c r="F1" s="8"/>
      <c r="G1" s="8" t="s">
        <v>39</v>
      </c>
      <c r="H1" s="8" t="s">
        <v>1</v>
      </c>
      <c r="I1" s="8" t="s">
        <v>2</v>
      </c>
      <c r="J1" s="8" t="s">
        <v>10</v>
      </c>
    </row>
    <row r="2" spans="1:10" x14ac:dyDescent="0.25">
      <c r="A2" s="8" t="s">
        <v>8</v>
      </c>
      <c r="B2" s="8"/>
      <c r="C2" s="8" t="s">
        <v>12</v>
      </c>
      <c r="D2" s="8" t="s">
        <v>13</v>
      </c>
      <c r="E2" s="8"/>
      <c r="F2" s="8" t="s">
        <v>3</v>
      </c>
      <c r="G2" s="8"/>
      <c r="H2" s="8"/>
      <c r="I2" s="8"/>
      <c r="J2" s="8"/>
    </row>
    <row r="3" spans="1:10" x14ac:dyDescent="0.25">
      <c r="A3" s="1" t="s">
        <v>4</v>
      </c>
      <c r="B3" s="2"/>
      <c r="C3" s="2">
        <v>30000</v>
      </c>
      <c r="D3" s="2">
        <v>20000</v>
      </c>
      <c r="E3" s="2"/>
      <c r="F3" s="2">
        <v>30000</v>
      </c>
      <c r="G3" s="2"/>
      <c r="H3" s="2"/>
      <c r="I3" s="2"/>
      <c r="J3" s="2"/>
    </row>
    <row r="4" spans="1:10" x14ac:dyDescent="0.25">
      <c r="A4" s="1" t="s">
        <v>5</v>
      </c>
      <c r="B4" s="2"/>
      <c r="C4" s="2">
        <v>30000</v>
      </c>
      <c r="D4" s="2">
        <v>15000</v>
      </c>
      <c r="E4" s="2"/>
      <c r="F4" s="2">
        <v>29500</v>
      </c>
      <c r="G4" s="2"/>
      <c r="H4" s="2"/>
      <c r="I4" s="2"/>
      <c r="J4" s="2"/>
    </row>
    <row r="5" spans="1:10" x14ac:dyDescent="0.25">
      <c r="A5" s="1" t="s">
        <v>6</v>
      </c>
      <c r="B5" s="2"/>
      <c r="C5" s="2">
        <v>276000000</v>
      </c>
      <c r="D5" s="2">
        <v>162000000</v>
      </c>
      <c r="E5" s="2"/>
      <c r="F5" s="2">
        <v>287625000</v>
      </c>
      <c r="G5" s="2"/>
      <c r="H5" s="2"/>
      <c r="I5" s="2"/>
      <c r="J5" s="2"/>
    </row>
    <row r="6" spans="1:10" x14ac:dyDescent="0.25">
      <c r="A6" s="1" t="s">
        <v>14</v>
      </c>
      <c r="B6" s="2"/>
      <c r="C6" s="2">
        <v>180000000</v>
      </c>
      <c r="D6" s="2">
        <v>140000000</v>
      </c>
      <c r="E6" s="2"/>
      <c r="F6" s="2">
        <v>168000000</v>
      </c>
      <c r="G6" s="2"/>
      <c r="H6" s="2"/>
      <c r="I6" s="2"/>
      <c r="J6" s="2"/>
    </row>
    <row r="7" spans="1:10" x14ac:dyDescent="0.25">
      <c r="A7" s="1" t="s">
        <v>15</v>
      </c>
      <c r="B7" s="2"/>
      <c r="C7" s="2">
        <v>7500000</v>
      </c>
      <c r="D7" s="2">
        <v>5000000</v>
      </c>
      <c r="E7" s="2"/>
      <c r="F7" s="2">
        <v>7500000</v>
      </c>
      <c r="G7" s="2"/>
      <c r="H7" s="2"/>
      <c r="I7" s="2"/>
      <c r="J7" s="2"/>
    </row>
    <row r="8" spans="1:10" x14ac:dyDescent="0.25">
      <c r="A8" s="9" t="s">
        <v>11</v>
      </c>
      <c r="B8" s="10">
        <v>92500000</v>
      </c>
      <c r="C8" s="10"/>
      <c r="D8" s="10"/>
      <c r="E8" s="10">
        <v>59100000</v>
      </c>
      <c r="F8" s="10"/>
      <c r="G8" s="10">
        <v>63000000</v>
      </c>
      <c r="H8" s="10">
        <v>1200000</v>
      </c>
      <c r="I8" s="10">
        <v>464300</v>
      </c>
      <c r="J8" s="10">
        <v>43537500</v>
      </c>
    </row>
    <row r="9" spans="1:10" x14ac:dyDescent="0.25">
      <c r="A9" s="19" t="s">
        <v>40</v>
      </c>
      <c r="B9" s="18"/>
      <c r="E9" s="18"/>
      <c r="G9" s="18"/>
      <c r="H9" s="18"/>
      <c r="I9" s="18"/>
      <c r="J9" s="18"/>
    </row>
    <row r="10" spans="1:10" x14ac:dyDescent="0.25">
      <c r="A10" s="3" t="s">
        <v>16</v>
      </c>
      <c r="B10" s="2">
        <v>2900</v>
      </c>
      <c r="E10" s="2">
        <v>2100</v>
      </c>
      <c r="G10" s="2"/>
      <c r="H10" s="2">
        <v>-5000</v>
      </c>
      <c r="I10" s="2"/>
      <c r="J10" s="2"/>
    </row>
    <row r="11" spans="1:10" x14ac:dyDescent="0.25">
      <c r="A11" s="3" t="s">
        <v>17</v>
      </c>
      <c r="B11" s="2">
        <v>9470</v>
      </c>
      <c r="E11" s="2">
        <v>8102</v>
      </c>
      <c r="G11" s="2"/>
      <c r="H11" s="2">
        <v>1000</v>
      </c>
      <c r="I11" s="2">
        <v>-18572</v>
      </c>
      <c r="J11" s="2"/>
    </row>
    <row r="12" spans="1:10" x14ac:dyDescent="0.25">
      <c r="A12" s="17" t="s">
        <v>18</v>
      </c>
    </row>
    <row r="13" spans="1:10" x14ac:dyDescent="0.25">
      <c r="A13" s="6" t="s">
        <v>24</v>
      </c>
      <c r="B13" s="7">
        <f>B11</f>
        <v>9470</v>
      </c>
      <c r="E13" s="7">
        <f>E11</f>
        <v>8102</v>
      </c>
      <c r="G13" s="7"/>
      <c r="H13" s="7">
        <f>H11</f>
        <v>1000</v>
      </c>
      <c r="I13" s="7">
        <f>B13+E13+H13</f>
        <v>18572</v>
      </c>
      <c r="J13" s="7"/>
    </row>
    <row r="14" spans="1:10" x14ac:dyDescent="0.25">
      <c r="A14" s="6" t="s">
        <v>19</v>
      </c>
      <c r="I14" s="7">
        <f>I8/I13</f>
        <v>25</v>
      </c>
    </row>
    <row r="15" spans="1:10" x14ac:dyDescent="0.25">
      <c r="A15" s="6" t="s">
        <v>20</v>
      </c>
      <c r="B15" s="7">
        <f>I14*B11</f>
        <v>236750</v>
      </c>
      <c r="E15" s="7">
        <f>I14*E11</f>
        <v>202550</v>
      </c>
      <c r="G15" s="7"/>
      <c r="H15" s="7">
        <f>I14*H11</f>
        <v>25000</v>
      </c>
      <c r="I15" s="7"/>
      <c r="J15" s="7"/>
    </row>
    <row r="16" spans="1:10" x14ac:dyDescent="0.25">
      <c r="A16" s="4" t="s">
        <v>22</v>
      </c>
    </row>
    <row r="17" spans="1:10" x14ac:dyDescent="0.25">
      <c r="A17" s="4" t="s">
        <v>21</v>
      </c>
      <c r="H17" s="5">
        <f>H8+H15</f>
        <v>1225000</v>
      </c>
    </row>
    <row r="18" spans="1:10" x14ac:dyDescent="0.25">
      <c r="A18" s="4" t="s">
        <v>25</v>
      </c>
      <c r="B18" s="5">
        <f>B10</f>
        <v>2900</v>
      </c>
      <c r="E18" s="5">
        <f>E10</f>
        <v>2100</v>
      </c>
      <c r="G18" s="5"/>
      <c r="H18" s="5">
        <f>B18+E18</f>
        <v>5000</v>
      </c>
      <c r="I18" s="5"/>
      <c r="J18" s="5"/>
    </row>
    <row r="19" spans="1:10" x14ac:dyDescent="0.25">
      <c r="A19" s="4" t="s">
        <v>23</v>
      </c>
      <c r="H19" s="5">
        <f>H17/H18</f>
        <v>245</v>
      </c>
    </row>
    <row r="20" spans="1:10" x14ac:dyDescent="0.25">
      <c r="A20" s="4" t="s">
        <v>20</v>
      </c>
      <c r="B20" s="5">
        <f>H19*B10</f>
        <v>710500</v>
      </c>
      <c r="E20" s="5">
        <f>H19*E10</f>
        <v>514500</v>
      </c>
      <c r="G20" s="5"/>
      <c r="H20" s="5"/>
      <c r="I20" s="5"/>
      <c r="J20" s="5"/>
    </row>
    <row r="21" spans="1:10" x14ac:dyDescent="0.25">
      <c r="A21" s="9" t="s">
        <v>26</v>
      </c>
      <c r="B21" s="10">
        <f>B8+B15+B20</f>
        <v>93447250</v>
      </c>
      <c r="E21" s="10">
        <f t="shared" ref="E21" si="0">E8+E15+E20</f>
        <v>59817050</v>
      </c>
      <c r="G21" s="10">
        <f>G8</f>
        <v>63000000</v>
      </c>
      <c r="H21" s="11"/>
      <c r="I21" s="11"/>
      <c r="J21" s="10">
        <f>J8</f>
        <v>43537500</v>
      </c>
    </row>
    <row r="22" spans="1:10" x14ac:dyDescent="0.25">
      <c r="A22" s="19" t="s">
        <v>41</v>
      </c>
    </row>
    <row r="23" spans="1:10" x14ac:dyDescent="0.25">
      <c r="A23" s="3" t="s">
        <v>27</v>
      </c>
      <c r="B23" s="2"/>
      <c r="C23" s="12">
        <v>20</v>
      </c>
      <c r="D23" s="12">
        <v>20</v>
      </c>
      <c r="E23" s="2"/>
      <c r="F23" s="12">
        <v>35</v>
      </c>
      <c r="G23" s="2"/>
      <c r="J23" s="2"/>
    </row>
    <row r="24" spans="1:10" x14ac:dyDescent="0.25">
      <c r="A24" s="3" t="s">
        <v>38</v>
      </c>
      <c r="B24" s="2"/>
      <c r="C24" s="16">
        <v>1.3</v>
      </c>
      <c r="D24" s="16">
        <v>1.3</v>
      </c>
      <c r="E24" s="2"/>
      <c r="F24" s="12">
        <v>1</v>
      </c>
      <c r="G24" s="2"/>
      <c r="J24" s="2"/>
    </row>
    <row r="25" spans="1:10" x14ac:dyDescent="0.25">
      <c r="A25" s="20" t="s">
        <v>28</v>
      </c>
    </row>
    <row r="26" spans="1:10" x14ac:dyDescent="0.25">
      <c r="A26" s="20" t="s">
        <v>4</v>
      </c>
      <c r="B26" s="21">
        <f>C3+D3</f>
        <v>50000</v>
      </c>
      <c r="C26" s="21"/>
      <c r="D26" s="21"/>
      <c r="E26" s="21"/>
      <c r="F26" s="21"/>
      <c r="G26" s="21"/>
      <c r="J26" s="21"/>
    </row>
    <row r="27" spans="1:10" x14ac:dyDescent="0.25">
      <c r="A27" s="20" t="s">
        <v>30</v>
      </c>
      <c r="B27" s="21">
        <f>B21/B26</f>
        <v>1868.9449999999999</v>
      </c>
      <c r="C27" s="21"/>
      <c r="D27" s="21"/>
      <c r="E27" s="21"/>
      <c r="F27" s="21"/>
      <c r="G27" s="21"/>
      <c r="J27" s="21"/>
    </row>
    <row r="28" spans="1:10" x14ac:dyDescent="0.25">
      <c r="A28" s="20" t="s">
        <v>33</v>
      </c>
      <c r="B28" s="21"/>
      <c r="C28" s="21">
        <f>B27*C3</f>
        <v>56068350</v>
      </c>
      <c r="D28" s="21">
        <f>B27*D3</f>
        <v>37378900</v>
      </c>
      <c r="E28" s="21"/>
      <c r="F28" s="21">
        <f>E21</f>
        <v>59817050</v>
      </c>
      <c r="G28" s="21"/>
      <c r="J28" s="21"/>
    </row>
    <row r="29" spans="1:10" x14ac:dyDescent="0.25">
      <c r="A29" s="22" t="s">
        <v>29</v>
      </c>
    </row>
    <row r="30" spans="1:10" x14ac:dyDescent="0.25">
      <c r="A30" s="22" t="s">
        <v>36</v>
      </c>
      <c r="B30" s="23"/>
      <c r="C30" s="23">
        <f>C24*C4</f>
        <v>39000</v>
      </c>
      <c r="D30" s="23">
        <f t="shared" ref="D30:F30" si="1">D24*D4</f>
        <v>19500</v>
      </c>
      <c r="E30" s="23"/>
      <c r="F30" s="23">
        <f t="shared" si="1"/>
        <v>29500</v>
      </c>
      <c r="G30" s="23">
        <f>C30+D30+F30</f>
        <v>88000</v>
      </c>
      <c r="J30" s="23"/>
    </row>
    <row r="31" spans="1:10" x14ac:dyDescent="0.25">
      <c r="A31" s="22" t="s">
        <v>37</v>
      </c>
      <c r="B31" s="23"/>
      <c r="C31" s="23"/>
      <c r="D31" s="23"/>
      <c r="E31" s="23"/>
      <c r="F31" s="23"/>
      <c r="G31" s="24">
        <f>G21/G30</f>
        <v>715.90909090909088</v>
      </c>
      <c r="J31" s="23"/>
    </row>
    <row r="32" spans="1:10" x14ac:dyDescent="0.25">
      <c r="A32" s="22" t="s">
        <v>32</v>
      </c>
      <c r="B32" s="23"/>
      <c r="C32" s="23">
        <f>C30*G31</f>
        <v>27920454.545454543</v>
      </c>
      <c r="D32" s="23">
        <f>D30*G31</f>
        <v>13960227.272727272</v>
      </c>
      <c r="E32" s="23"/>
      <c r="F32" s="23">
        <f>F30*G31</f>
        <v>21119318.18181818</v>
      </c>
      <c r="G32" s="23"/>
      <c r="J32" s="23"/>
    </row>
    <row r="33" spans="1:10" x14ac:dyDescent="0.25">
      <c r="A33" s="13" t="s">
        <v>34</v>
      </c>
    </row>
    <row r="34" spans="1:10" x14ac:dyDescent="0.25">
      <c r="A34" s="13" t="s">
        <v>6</v>
      </c>
      <c r="B34" s="14"/>
      <c r="C34" s="14">
        <f>C5</f>
        <v>276000000</v>
      </c>
      <c r="D34" s="14">
        <f t="shared" ref="D34:F34" si="2">D5</f>
        <v>162000000</v>
      </c>
      <c r="E34" s="14"/>
      <c r="F34" s="14">
        <f t="shared" si="2"/>
        <v>287625000</v>
      </c>
      <c r="G34" s="14"/>
      <c r="J34" s="14">
        <f>C34+D34+F34</f>
        <v>725625000</v>
      </c>
    </row>
    <row r="35" spans="1:10" x14ac:dyDescent="0.25">
      <c r="A35" s="13" t="s">
        <v>31</v>
      </c>
      <c r="B35" s="14"/>
      <c r="C35" s="14"/>
      <c r="D35" s="14"/>
      <c r="E35" s="14"/>
      <c r="F35" s="14"/>
      <c r="G35" s="14"/>
      <c r="J35" s="15">
        <f>J21/J34</f>
        <v>0.06</v>
      </c>
    </row>
    <row r="36" spans="1:10" x14ac:dyDescent="0.25">
      <c r="A36" s="13" t="s">
        <v>35</v>
      </c>
      <c r="B36" s="14"/>
      <c r="C36" s="14">
        <f>J35*C34</f>
        <v>16560000</v>
      </c>
      <c r="D36" s="14">
        <f>J35*D34</f>
        <v>9720000</v>
      </c>
      <c r="E36" s="14"/>
      <c r="F36" s="14">
        <f>J35*F34</f>
        <v>17257500</v>
      </c>
      <c r="G36" s="14"/>
      <c r="J36" s="1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9A989-6CA6-4AFA-ABE7-C780885C3C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A08730-CEF7-45AF-A74A-FE208B191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2D1982-9A7D-4D75-B870-E38AEA424D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Alokacni faze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2020-11-17T15:47:49Z</dcterms:created>
  <dcterms:modified xsi:type="dcterms:W3CDTF">2021-08-25T12:20:40Z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