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nazerske ucetnictvi I\soubory na kontrolu\upraveno-vyplnene\"/>
    </mc:Choice>
  </mc:AlternateContent>
  <bookViews>
    <workbookView xWindow="0" yWindow="0" windowWidth="23040" windowHeight="9060"/>
  </bookViews>
  <sheets>
    <sheet name="Vliv oceneni vykonu na zisk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9" l="1"/>
  <c r="C59" i="9"/>
  <c r="C58" i="9"/>
  <c r="C57" i="9"/>
  <c r="C55" i="9"/>
  <c r="C56" i="9"/>
  <c r="C54" i="9"/>
  <c r="C53" i="9"/>
  <c r="C52" i="9"/>
  <c r="B58" i="9"/>
  <c r="B53" i="9"/>
  <c r="G62" i="9"/>
  <c r="G61" i="9"/>
  <c r="G60" i="9"/>
  <c r="G56" i="9"/>
  <c r="G57" i="9"/>
  <c r="C11" i="9"/>
  <c r="B54" i="9"/>
  <c r="B55" i="9"/>
  <c r="B56" i="9"/>
  <c r="B52" i="9"/>
  <c r="C46" i="9"/>
  <c r="C45" i="9"/>
  <c r="C41" i="9"/>
  <c r="B46" i="9"/>
  <c r="B45" i="9"/>
  <c r="B41" i="9"/>
  <c r="G18" i="9"/>
  <c r="C44" i="9" s="1"/>
  <c r="C37" i="9"/>
  <c r="C36" i="9"/>
  <c r="C34" i="9"/>
  <c r="C26" i="9"/>
  <c r="C25" i="9"/>
  <c r="C24" i="9"/>
  <c r="C23" i="9"/>
  <c r="C22" i="9"/>
  <c r="C12" i="9"/>
  <c r="C13" i="9"/>
  <c r="C14" i="9"/>
  <c r="C10" i="9"/>
  <c r="G15" i="9"/>
  <c r="G19" i="9" s="1"/>
  <c r="B57" i="9" l="1"/>
  <c r="B59" i="9" s="1"/>
  <c r="B60" i="9" s="1"/>
  <c r="G20" i="9"/>
  <c r="B44" i="9" s="1"/>
  <c r="C27" i="9"/>
  <c r="G14" i="9"/>
  <c r="G16" i="9" s="1"/>
  <c r="C35" i="9" l="1"/>
  <c r="C38" i="9" s="1"/>
  <c r="C15" i="9"/>
  <c r="C16" i="9"/>
  <c r="C42" i="9"/>
  <c r="C43" i="9" s="1"/>
  <c r="C47" i="9" s="1"/>
  <c r="C28" i="9"/>
  <c r="C29" i="9" s="1"/>
  <c r="C30" i="9" s="1"/>
  <c r="B42" i="9"/>
  <c r="B43" i="9" s="1"/>
  <c r="B47" i="9" s="1"/>
  <c r="C17" i="9" l="1"/>
  <c r="C18" i="9" s="1"/>
</calcChain>
</file>

<file path=xl/sharedStrings.xml><?xml version="1.0" encoding="utf-8"?>
<sst xmlns="http://schemas.openxmlformats.org/spreadsheetml/2006/main" count="86" uniqueCount="41">
  <si>
    <t>Výnosy z prodeje</t>
  </si>
  <si>
    <t>EBIT</t>
  </si>
  <si>
    <t>NÁKLADY</t>
  </si>
  <si>
    <t>Odpisy</t>
  </si>
  <si>
    <t>Celkem</t>
  </si>
  <si>
    <t>Objem výroby v ks</t>
  </si>
  <si>
    <t>Prodejní cena za ks</t>
  </si>
  <si>
    <t>Spotřeba materiálu</t>
  </si>
  <si>
    <t>Nakupované služby</t>
  </si>
  <si>
    <t>Osobní náklady</t>
  </si>
  <si>
    <t>VÝSLEDOVKA NA BÁZI VYNALOŽENÝCH NÁKLADŮ PŘI DRUHOVÉM ČLENĚNÍ NÁKLADŮ</t>
  </si>
  <si>
    <t>Výrobní - variabilní</t>
  </si>
  <si>
    <t>Výrobní - fixní</t>
  </si>
  <si>
    <t>Prodejní - jen fixní</t>
  </si>
  <si>
    <t>Správní - jen fixní</t>
  </si>
  <si>
    <t>N vynaložené v období celkem</t>
  </si>
  <si>
    <t>Výrobní N celkem</t>
  </si>
  <si>
    <t>Výrobní N na ks</t>
  </si>
  <si>
    <t>VÝSLEDOVKA NA BÁZI VYNALOŽENÝCH NÁKLADŮ PŘI ÚČELOVÉM ČLENĚNÍ NÁKLADŮ</t>
  </si>
  <si>
    <t>Vynaložené variabilní výrobní náklady</t>
  </si>
  <si>
    <t>Vynaložené fixní výrobní náklady</t>
  </si>
  <si>
    <t>Prodejní náklady</t>
  </si>
  <si>
    <t>Správní náklady</t>
  </si>
  <si>
    <t>VÝSLEDOVKA NA BÁZI PRODANÝCH VÝKONŮ PŘI ÚČELOVÉM ČLENĚNÍ NÁKLADŮ</t>
  </si>
  <si>
    <t>Náklady prodaných výkonů</t>
  </si>
  <si>
    <t>Objem prodeje v ks</t>
  </si>
  <si>
    <t>N upravené o změnu stavu zásob</t>
  </si>
  <si>
    <t>Změna stavu zásob</t>
  </si>
  <si>
    <t>Variabilní výr N na ks</t>
  </si>
  <si>
    <t>Variabilní výr N celkem</t>
  </si>
  <si>
    <t>Absorption costing</t>
  </si>
  <si>
    <t>Variable costing</t>
  </si>
  <si>
    <t>Variabilní náklady prodaných výkonů</t>
  </si>
  <si>
    <t>Marže (contribution margin)</t>
  </si>
  <si>
    <t>Fixní výrobní náklady</t>
  </si>
  <si>
    <t>Fixní prodejní náklady</t>
  </si>
  <si>
    <t>Fixní správní náklady</t>
  </si>
  <si>
    <t>Fixní výr N celkem</t>
  </si>
  <si>
    <t>Fixní výr N na ks</t>
  </si>
  <si>
    <t>Změnil by se zisk, kdyby se zvýšil objem výroby a přitom se nezměnil objem prodeje ani žádné další parametry?</t>
  </si>
  <si>
    <t>ÚLOHA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</si>
</sst>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3" fontId="0" fillId="0" borderId="0" xfId="0" applyNumberForma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0" borderId="0" xfId="0" applyFont="1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0" fontId="0" fillId="0" borderId="1" xfId="0" applyFill="1" applyBorder="1"/>
    <xf numFmtId="3" fontId="0" fillId="0" borderId="1" xfId="0" applyNumberFormat="1" applyFill="1" applyBorder="1"/>
    <xf numFmtId="3" fontId="0" fillId="4" borderId="1" xfId="0" applyNumberFormat="1" applyFill="1" applyBorder="1"/>
    <xf numFmtId="3" fontId="2" fillId="0" borderId="1" xfId="0" applyNumberFormat="1" applyFont="1" applyBorder="1"/>
    <xf numFmtId="0" fontId="1" fillId="0" borderId="1" xfId="0" applyFont="1" applyFill="1" applyBorder="1"/>
    <xf numFmtId="3" fontId="1" fillId="0" borderId="1" xfId="0" applyNumberFormat="1" applyFont="1" applyFill="1" applyBorder="1"/>
    <xf numFmtId="3" fontId="3" fillId="0" borderId="1" xfId="0" applyNumberFormat="1" applyFont="1" applyBorder="1"/>
    <xf numFmtId="0" fontId="1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tabSelected="1" zoomScaleNormal="100" workbookViewId="0"/>
  </sheetViews>
  <sheetFormatPr defaultColWidth="9.140625" defaultRowHeight="15" x14ac:dyDescent="0.25"/>
  <cols>
    <col min="1" max="1" width="36.5703125" style="1" customWidth="1"/>
    <col min="2" max="2" width="18.28515625" style="1" bestFit="1" customWidth="1"/>
    <col min="3" max="3" width="18.42578125" style="1" bestFit="1" customWidth="1"/>
    <col min="4" max="5" width="17.7109375" style="1" customWidth="1"/>
    <col min="6" max="6" width="20.42578125" customWidth="1"/>
    <col min="7" max="7" width="10.28515625" customWidth="1"/>
    <col min="8" max="8" width="36.5703125" style="1" customWidth="1"/>
    <col min="9" max="9" width="17.7109375" style="1" customWidth="1"/>
    <col min="10" max="16384" width="9.140625" style="1"/>
  </cols>
  <sheetData>
    <row r="1" spans="1:9" x14ac:dyDescent="0.25">
      <c r="A1" s="8" t="s">
        <v>2</v>
      </c>
      <c r="B1" s="9" t="s">
        <v>7</v>
      </c>
      <c r="C1" s="9" t="s">
        <v>8</v>
      </c>
      <c r="D1" s="9" t="s">
        <v>9</v>
      </c>
      <c r="E1" s="9" t="s">
        <v>3</v>
      </c>
      <c r="F1" s="8" t="s">
        <v>4</v>
      </c>
      <c r="H1" s="11" t="s">
        <v>5</v>
      </c>
      <c r="I1" s="12">
        <v>160</v>
      </c>
    </row>
    <row r="2" spans="1:9" x14ac:dyDescent="0.25">
      <c r="A2" s="8" t="s">
        <v>11</v>
      </c>
      <c r="B2" s="4">
        <v>8500000</v>
      </c>
      <c r="C2" s="4">
        <v>4000000</v>
      </c>
      <c r="D2" s="4">
        <v>3500000</v>
      </c>
      <c r="E2" s="4">
        <v>0</v>
      </c>
      <c r="F2" s="10">
        <v>16000000</v>
      </c>
      <c r="H2" s="11" t="s">
        <v>25</v>
      </c>
      <c r="I2" s="12">
        <v>140</v>
      </c>
    </row>
    <row r="3" spans="1:9" x14ac:dyDescent="0.25">
      <c r="A3" s="8" t="s">
        <v>12</v>
      </c>
      <c r="B3" s="4">
        <v>6400000</v>
      </c>
      <c r="C3" s="4">
        <v>5600000</v>
      </c>
      <c r="D3" s="4">
        <v>6000000</v>
      </c>
      <c r="E3" s="4">
        <v>12400000</v>
      </c>
      <c r="F3" s="10">
        <v>30400000</v>
      </c>
      <c r="H3" s="11" t="s">
        <v>6</v>
      </c>
      <c r="I3" s="12">
        <v>500000</v>
      </c>
    </row>
    <row r="4" spans="1:9" x14ac:dyDescent="0.25">
      <c r="A4" s="8" t="s">
        <v>13</v>
      </c>
      <c r="B4" s="4">
        <v>500000</v>
      </c>
      <c r="C4" s="4">
        <v>1000000</v>
      </c>
      <c r="D4" s="4">
        <v>1800000</v>
      </c>
      <c r="E4" s="4">
        <v>700000</v>
      </c>
      <c r="F4" s="10">
        <v>4000000</v>
      </c>
      <c r="H4" s="5"/>
      <c r="I4" s="6"/>
    </row>
    <row r="5" spans="1:9" x14ac:dyDescent="0.25">
      <c r="A5" s="8" t="s">
        <v>14</v>
      </c>
      <c r="B5" s="4">
        <v>400000</v>
      </c>
      <c r="C5" s="4">
        <v>3000000</v>
      </c>
      <c r="D5" s="4">
        <v>2300000</v>
      </c>
      <c r="E5" s="4">
        <v>300000</v>
      </c>
      <c r="F5" s="10">
        <v>6000000</v>
      </c>
    </row>
    <row r="6" spans="1:9" x14ac:dyDescent="0.25">
      <c r="A6" s="8" t="s">
        <v>4</v>
      </c>
      <c r="B6" s="10">
        <v>15800000</v>
      </c>
      <c r="C6" s="10">
        <v>13600000</v>
      </c>
      <c r="D6" s="10">
        <v>13600000</v>
      </c>
      <c r="E6" s="10">
        <v>13400000</v>
      </c>
      <c r="F6" s="10">
        <v>56400000</v>
      </c>
    </row>
    <row r="7" spans="1:9" x14ac:dyDescent="0.25">
      <c r="B7" s="2"/>
      <c r="C7" s="2"/>
      <c r="D7" s="2"/>
      <c r="E7" s="2"/>
    </row>
    <row r="8" spans="1:9" x14ac:dyDescent="0.25">
      <c r="A8" s="7" t="s">
        <v>18</v>
      </c>
      <c r="B8" s="2"/>
      <c r="C8" s="2"/>
      <c r="D8" s="2"/>
    </row>
    <row r="9" spans="1:9" x14ac:dyDescent="0.25">
      <c r="A9" s="7"/>
      <c r="B9" s="2" t="s">
        <v>30</v>
      </c>
      <c r="C9" s="2" t="s">
        <v>31</v>
      </c>
      <c r="D9" s="2"/>
    </row>
    <row r="10" spans="1:9" x14ac:dyDescent="0.25">
      <c r="A10" s="3" t="s">
        <v>0</v>
      </c>
      <c r="B10" s="4">
        <v>70000000</v>
      </c>
      <c r="C10" s="4">
        <f>I3*I2</f>
        <v>70000000</v>
      </c>
      <c r="D10" s="2"/>
      <c r="F10" s="4" t="s">
        <v>16</v>
      </c>
      <c r="G10" s="4">
        <v>46400000</v>
      </c>
    </row>
    <row r="11" spans="1:9" x14ac:dyDescent="0.25">
      <c r="A11" s="3" t="s">
        <v>19</v>
      </c>
      <c r="B11" s="4">
        <v>16000000</v>
      </c>
      <c r="C11" s="4">
        <f>G16*G15</f>
        <v>16000000</v>
      </c>
      <c r="D11" s="2"/>
      <c r="F11" s="3" t="s">
        <v>5</v>
      </c>
      <c r="G11" s="4">
        <v>160</v>
      </c>
    </row>
    <row r="12" spans="1:9" x14ac:dyDescent="0.25">
      <c r="A12" s="3" t="s">
        <v>20</v>
      </c>
      <c r="B12" s="4">
        <v>30400000</v>
      </c>
      <c r="C12" s="4">
        <f t="shared" ref="C12:C14" si="0">F3</f>
        <v>30400000</v>
      </c>
      <c r="D12" s="2"/>
      <c r="F12" s="4" t="s">
        <v>17</v>
      </c>
      <c r="G12" s="4">
        <v>290000</v>
      </c>
    </row>
    <row r="13" spans="1:9" x14ac:dyDescent="0.25">
      <c r="A13" s="3" t="s">
        <v>21</v>
      </c>
      <c r="B13" s="4">
        <v>4000000</v>
      </c>
      <c r="C13" s="4">
        <f t="shared" si="0"/>
        <v>4000000</v>
      </c>
      <c r="D13" s="2"/>
    </row>
    <row r="14" spans="1:9" x14ac:dyDescent="0.25">
      <c r="A14" s="3" t="s">
        <v>22</v>
      </c>
      <c r="B14" s="4">
        <v>6000000</v>
      </c>
      <c r="C14" s="4">
        <f t="shared" si="0"/>
        <v>6000000</v>
      </c>
      <c r="F14" s="17" t="s">
        <v>29</v>
      </c>
      <c r="G14" s="14">
        <f>F2</f>
        <v>16000000</v>
      </c>
    </row>
    <row r="15" spans="1:9" x14ac:dyDescent="0.25">
      <c r="A15" s="3" t="s">
        <v>15</v>
      </c>
      <c r="B15" s="4">
        <v>56400000</v>
      </c>
      <c r="C15" s="4">
        <f>C11+C12+C13+C14</f>
        <v>56400000</v>
      </c>
      <c r="F15" s="17" t="s">
        <v>5</v>
      </c>
      <c r="G15" s="17">
        <f>I1</f>
        <v>160</v>
      </c>
    </row>
    <row r="16" spans="1:9" x14ac:dyDescent="0.25">
      <c r="A16" s="3" t="s">
        <v>27</v>
      </c>
      <c r="B16" s="13">
        <v>5800000</v>
      </c>
      <c r="C16" s="14">
        <f>(I1-I2)*G16</f>
        <v>2000000</v>
      </c>
      <c r="F16" s="17" t="s">
        <v>28</v>
      </c>
      <c r="G16" s="14">
        <f>G14/G15</f>
        <v>100000</v>
      </c>
    </row>
    <row r="17" spans="1:7" x14ac:dyDescent="0.25">
      <c r="A17" s="3" t="s">
        <v>26</v>
      </c>
      <c r="B17" s="13">
        <v>50600000</v>
      </c>
      <c r="C17" s="14">
        <f>C15-C16</f>
        <v>54400000</v>
      </c>
    </row>
    <row r="18" spans="1:7" x14ac:dyDescent="0.25">
      <c r="A18" s="3" t="s">
        <v>1</v>
      </c>
      <c r="B18" s="13">
        <v>19400000</v>
      </c>
      <c r="C18" s="14">
        <f>C10-C17</f>
        <v>15600000</v>
      </c>
      <c r="F18" s="3" t="s">
        <v>37</v>
      </c>
      <c r="G18" s="4">
        <f>F3</f>
        <v>30400000</v>
      </c>
    </row>
    <row r="19" spans="1:7" x14ac:dyDescent="0.25">
      <c r="F19" s="3" t="s">
        <v>5</v>
      </c>
      <c r="G19" s="4">
        <f>G15</f>
        <v>160</v>
      </c>
    </row>
    <row r="20" spans="1:7" x14ac:dyDescent="0.25">
      <c r="A20" s="7" t="s">
        <v>10</v>
      </c>
      <c r="B20" s="2"/>
      <c r="C20" s="2"/>
      <c r="F20" s="3" t="s">
        <v>38</v>
      </c>
      <c r="G20" s="4">
        <f>G18/G19</f>
        <v>190000</v>
      </c>
    </row>
    <row r="21" spans="1:7" x14ac:dyDescent="0.25">
      <c r="A21" s="7"/>
      <c r="B21" s="2" t="s">
        <v>30</v>
      </c>
      <c r="C21" s="2" t="s">
        <v>31</v>
      </c>
    </row>
    <row r="22" spans="1:7" x14ac:dyDescent="0.25">
      <c r="A22" s="3" t="s">
        <v>0</v>
      </c>
      <c r="B22" s="4">
        <v>70000000</v>
      </c>
      <c r="C22" s="4">
        <f>I3*I2</f>
        <v>70000000</v>
      </c>
    </row>
    <row r="23" spans="1:7" x14ac:dyDescent="0.25">
      <c r="A23" s="3" t="s">
        <v>7</v>
      </c>
      <c r="B23" s="4">
        <v>15800000</v>
      </c>
      <c r="C23" s="4">
        <f>B6</f>
        <v>15800000</v>
      </c>
    </row>
    <row r="24" spans="1:7" x14ac:dyDescent="0.25">
      <c r="A24" s="3" t="s">
        <v>8</v>
      </c>
      <c r="B24" s="4">
        <v>13600000</v>
      </c>
      <c r="C24" s="4">
        <f>C6</f>
        <v>13600000</v>
      </c>
    </row>
    <row r="25" spans="1:7" x14ac:dyDescent="0.25">
      <c r="A25" s="3" t="s">
        <v>9</v>
      </c>
      <c r="B25" s="4">
        <v>13600000</v>
      </c>
      <c r="C25" s="4">
        <f>D6</f>
        <v>13600000</v>
      </c>
    </row>
    <row r="26" spans="1:7" x14ac:dyDescent="0.25">
      <c r="A26" s="3" t="s">
        <v>3</v>
      </c>
      <c r="B26" s="4">
        <v>13400000</v>
      </c>
      <c r="C26" s="4">
        <f>E6</f>
        <v>13400000</v>
      </c>
    </row>
    <row r="27" spans="1:7" x14ac:dyDescent="0.25">
      <c r="A27" s="3" t="s">
        <v>15</v>
      </c>
      <c r="B27" s="4">
        <v>56400000</v>
      </c>
      <c r="C27" s="4">
        <f>C23+C24+C25+C26</f>
        <v>56400000</v>
      </c>
    </row>
    <row r="28" spans="1:7" x14ac:dyDescent="0.25">
      <c r="A28" s="3" t="s">
        <v>27</v>
      </c>
      <c r="B28" s="13">
        <v>5800000</v>
      </c>
      <c r="C28" s="14">
        <f>(I1-I2)*G16</f>
        <v>2000000</v>
      </c>
    </row>
    <row r="29" spans="1:7" x14ac:dyDescent="0.25">
      <c r="A29" s="3" t="s">
        <v>26</v>
      </c>
      <c r="B29" s="13">
        <v>50600000</v>
      </c>
      <c r="C29" s="14">
        <f>C27-C28</f>
        <v>54400000</v>
      </c>
    </row>
    <row r="30" spans="1:7" x14ac:dyDescent="0.25">
      <c r="A30" s="3" t="s">
        <v>1</v>
      </c>
      <c r="B30" s="13">
        <v>19400000</v>
      </c>
      <c r="C30" s="14">
        <f>C22-C29</f>
        <v>15600000</v>
      </c>
    </row>
    <row r="32" spans="1:7" x14ac:dyDescent="0.25">
      <c r="A32" s="7" t="s">
        <v>23</v>
      </c>
      <c r="B32" s="2"/>
      <c r="C32" s="2"/>
    </row>
    <row r="33" spans="1:3" x14ac:dyDescent="0.25">
      <c r="A33" s="7"/>
      <c r="B33" s="2" t="s">
        <v>30</v>
      </c>
      <c r="C33" s="2" t="s">
        <v>31</v>
      </c>
    </row>
    <row r="34" spans="1:3" x14ac:dyDescent="0.25">
      <c r="A34" s="3" t="s">
        <v>0</v>
      </c>
      <c r="B34" s="4">
        <v>70000000</v>
      </c>
      <c r="C34" s="4">
        <f>I3*I2</f>
        <v>70000000</v>
      </c>
    </row>
    <row r="35" spans="1:3" x14ac:dyDescent="0.25">
      <c r="A35" s="3" t="s">
        <v>24</v>
      </c>
      <c r="B35" s="13">
        <v>40600000</v>
      </c>
      <c r="C35" s="14">
        <f>G16*I2+G18</f>
        <v>44400000</v>
      </c>
    </row>
    <row r="36" spans="1:3" x14ac:dyDescent="0.25">
      <c r="A36" s="3" t="s">
        <v>21</v>
      </c>
      <c r="B36" s="4">
        <v>4000000</v>
      </c>
      <c r="C36" s="4">
        <f>F4</f>
        <v>4000000</v>
      </c>
    </row>
    <row r="37" spans="1:3" x14ac:dyDescent="0.25">
      <c r="A37" s="3" t="s">
        <v>22</v>
      </c>
      <c r="B37" s="4">
        <v>6000000</v>
      </c>
      <c r="C37" s="4">
        <f>F5</f>
        <v>6000000</v>
      </c>
    </row>
    <row r="38" spans="1:3" x14ac:dyDescent="0.25">
      <c r="A38" s="3" t="s">
        <v>1</v>
      </c>
      <c r="B38" s="13">
        <v>19400000</v>
      </c>
      <c r="C38" s="14">
        <f>C34-C35-C36-C37</f>
        <v>15600000</v>
      </c>
    </row>
    <row r="40" spans="1:3" x14ac:dyDescent="0.25">
      <c r="B40" s="1" t="s">
        <v>30</v>
      </c>
      <c r="C40" s="1" t="s">
        <v>31</v>
      </c>
    </row>
    <row r="41" spans="1:3" x14ac:dyDescent="0.25">
      <c r="A41" s="3" t="s">
        <v>0</v>
      </c>
      <c r="B41" s="4">
        <f>I3*I2</f>
        <v>70000000</v>
      </c>
      <c r="C41" s="4">
        <f>I3*I2</f>
        <v>70000000</v>
      </c>
    </row>
    <row r="42" spans="1:3" x14ac:dyDescent="0.25">
      <c r="A42" s="3" t="s">
        <v>32</v>
      </c>
      <c r="B42" s="4">
        <f>G16*I2</f>
        <v>14000000</v>
      </c>
      <c r="C42" s="4">
        <f>G16*I2</f>
        <v>14000000</v>
      </c>
    </row>
    <row r="43" spans="1:3" x14ac:dyDescent="0.25">
      <c r="A43" s="11" t="s">
        <v>33</v>
      </c>
      <c r="B43" s="4">
        <f>B41-B42</f>
        <v>56000000</v>
      </c>
      <c r="C43" s="4">
        <f>C41-C42</f>
        <v>56000000</v>
      </c>
    </row>
    <row r="44" spans="1:3" x14ac:dyDescent="0.25">
      <c r="A44" s="11" t="s">
        <v>34</v>
      </c>
      <c r="B44" s="13">
        <f>G20*I2</f>
        <v>26600000</v>
      </c>
      <c r="C44" s="4">
        <f>G18</f>
        <v>30400000</v>
      </c>
    </row>
    <row r="45" spans="1:3" x14ac:dyDescent="0.25">
      <c r="A45" s="3" t="s">
        <v>35</v>
      </c>
      <c r="B45" s="4">
        <f>F4</f>
        <v>4000000</v>
      </c>
      <c r="C45" s="4">
        <f>F4</f>
        <v>4000000</v>
      </c>
    </row>
    <row r="46" spans="1:3" x14ac:dyDescent="0.25">
      <c r="A46" s="3" t="s">
        <v>36</v>
      </c>
      <c r="B46" s="4">
        <f>F5</f>
        <v>6000000</v>
      </c>
      <c r="C46" s="4">
        <f>F5</f>
        <v>6000000</v>
      </c>
    </row>
    <row r="47" spans="1:3" x14ac:dyDescent="0.25">
      <c r="A47" s="3" t="s">
        <v>1</v>
      </c>
      <c r="B47" s="13">
        <f>B43-B44-B45-B46</f>
        <v>19400000</v>
      </c>
      <c r="C47" s="4">
        <f>C43-C44-C45-C46</f>
        <v>15600000</v>
      </c>
    </row>
    <row r="49" spans="1:7" x14ac:dyDescent="0.25">
      <c r="A49" s="18" t="s">
        <v>40</v>
      </c>
    </row>
    <row r="50" spans="1:7" x14ac:dyDescent="0.25">
      <c r="A50" s="7" t="s">
        <v>39</v>
      </c>
      <c r="F50" s="15" t="s">
        <v>5</v>
      </c>
      <c r="G50" s="16">
        <v>200</v>
      </c>
    </row>
    <row r="51" spans="1:7" x14ac:dyDescent="0.25">
      <c r="A51" s="7"/>
      <c r="B51" s="1" t="s">
        <v>30</v>
      </c>
      <c r="C51" s="1" t="s">
        <v>31</v>
      </c>
      <c r="F51" s="11" t="s">
        <v>25</v>
      </c>
      <c r="G51" s="12">
        <v>140</v>
      </c>
    </row>
    <row r="52" spans="1:7" x14ac:dyDescent="0.25">
      <c r="A52" s="3" t="s">
        <v>0</v>
      </c>
      <c r="B52" s="4">
        <f>I3*I2</f>
        <v>70000000</v>
      </c>
      <c r="C52" s="4">
        <f>G52*G51</f>
        <v>70000000</v>
      </c>
      <c r="F52" s="11" t="s">
        <v>6</v>
      </c>
      <c r="G52" s="12">
        <v>500000</v>
      </c>
    </row>
    <row r="53" spans="1:7" x14ac:dyDescent="0.25">
      <c r="A53" s="3" t="s">
        <v>19</v>
      </c>
      <c r="B53" s="4">
        <f>G56</f>
        <v>20000000</v>
      </c>
      <c r="C53" s="4">
        <f>G56</f>
        <v>20000000</v>
      </c>
      <c r="F53" s="1"/>
    </row>
    <row r="54" spans="1:7" x14ac:dyDescent="0.25">
      <c r="A54" s="3" t="s">
        <v>20</v>
      </c>
      <c r="B54" s="4">
        <f>F3</f>
        <v>30400000</v>
      </c>
      <c r="C54" s="4">
        <f>F3</f>
        <v>30400000</v>
      </c>
      <c r="F54" s="1"/>
    </row>
    <row r="55" spans="1:7" x14ac:dyDescent="0.25">
      <c r="A55" s="3" t="s">
        <v>21</v>
      </c>
      <c r="B55" s="4">
        <f>F4</f>
        <v>4000000</v>
      </c>
      <c r="C55" s="4">
        <f t="shared" ref="C55:C56" si="1">F4</f>
        <v>4000000</v>
      </c>
    </row>
    <row r="56" spans="1:7" x14ac:dyDescent="0.25">
      <c r="A56" s="3" t="s">
        <v>22</v>
      </c>
      <c r="B56" s="4">
        <f>F5</f>
        <v>6000000</v>
      </c>
      <c r="C56" s="4">
        <f t="shared" si="1"/>
        <v>6000000</v>
      </c>
      <c r="F56" s="17" t="s">
        <v>29</v>
      </c>
      <c r="G56" s="14">
        <f>G58*G57</f>
        <v>20000000</v>
      </c>
    </row>
    <row r="57" spans="1:7" x14ac:dyDescent="0.25">
      <c r="A57" s="3" t="s">
        <v>15</v>
      </c>
      <c r="B57" s="4">
        <f>B53+B54+B55+B56</f>
        <v>60400000</v>
      </c>
      <c r="C57" s="4">
        <f>C53+C54+C55+C56</f>
        <v>60400000</v>
      </c>
      <c r="F57" s="17" t="s">
        <v>5</v>
      </c>
      <c r="G57" s="4">
        <f>G50</f>
        <v>200</v>
      </c>
    </row>
    <row r="58" spans="1:7" x14ac:dyDescent="0.25">
      <c r="A58" s="3" t="s">
        <v>27</v>
      </c>
      <c r="B58" s="13">
        <f>(G50-G51)*G62</f>
        <v>15120000</v>
      </c>
      <c r="C58" s="14">
        <f>(G50-G51)*G58</f>
        <v>6000000</v>
      </c>
      <c r="F58" s="17" t="s">
        <v>28</v>
      </c>
      <c r="G58" s="14">
        <v>100000</v>
      </c>
    </row>
    <row r="59" spans="1:7" x14ac:dyDescent="0.25">
      <c r="A59" s="3" t="s">
        <v>26</v>
      </c>
      <c r="B59" s="13">
        <f>B57-B58</f>
        <v>45280000</v>
      </c>
      <c r="C59" s="14">
        <f>C57-C58</f>
        <v>54400000</v>
      </c>
    </row>
    <row r="60" spans="1:7" x14ac:dyDescent="0.25">
      <c r="A60" s="3" t="s">
        <v>1</v>
      </c>
      <c r="B60" s="13">
        <f>B52-B59</f>
        <v>24720000</v>
      </c>
      <c r="C60" s="14">
        <f>C52-C59</f>
        <v>15600000</v>
      </c>
      <c r="F60" s="4" t="s">
        <v>16</v>
      </c>
      <c r="G60" s="4">
        <f>G56+F3</f>
        <v>50400000</v>
      </c>
    </row>
    <row r="61" spans="1:7" x14ac:dyDescent="0.25">
      <c r="F61" s="3" t="s">
        <v>5</v>
      </c>
      <c r="G61" s="4">
        <f>G50</f>
        <v>200</v>
      </c>
    </row>
    <row r="62" spans="1:7" x14ac:dyDescent="0.25">
      <c r="F62" s="4" t="s">
        <v>17</v>
      </c>
      <c r="G62" s="4">
        <f>G60/G61</f>
        <v>252000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0365C83DB5C341BCA3517E4C07CC58" ma:contentTypeVersion="0" ma:contentTypeDescription="Vytvoří nový dokument" ma:contentTypeScope="" ma:versionID="ef07f93744095a4adcdd56f1710b77d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cf299a61f40d1b25bab83def3a9304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86BBB2-05A6-41B3-8D62-9D4AFA32F7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6EEC08-4A55-4669-975D-4D812264F6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6B3FC1-1553-4B04-89C5-91F71EF9E8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Vliv oceneni vykonu na zisk</vt:lpstr>
    </vt:vector>
  </TitlesOfParts>
  <Company>VŠE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</dc:creator>
  <cp:lastModifiedBy>xkrea24</cp:lastModifiedBy>
  <dcterms:created xsi:type="dcterms:W3CDTF">2020-10-06T09:54:22Z</dcterms:created>
  <dcterms:modified xsi:type="dcterms:W3CDTF">2021-08-25T12:18:50Z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0x010100BD0365C83DB5C341BCA3517E4C07CC58</vt:lpwstr>
  </property>
</Properties>
</file>