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060"/>
  </bookViews>
  <sheets>
    <sheet name="Efektivnost - 1.cast" sheetId="1" r:id="rId1"/>
    <sheet name="Efektivnost - 2.cast" sheetId="3" r:id="rId2"/>
    <sheet name="Hospodarnost variabilnich N" sheetId="4" r:id="rId3"/>
    <sheet name="Hospodarnost fixnich N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F7" i="5"/>
  <c r="G7" i="5"/>
  <c r="C14" i="5"/>
  <c r="F3" i="5" s="1"/>
  <c r="C13" i="5"/>
  <c r="B14" i="5"/>
  <c r="B13" i="5"/>
  <c r="G22" i="4"/>
  <c r="G20" i="4"/>
  <c r="F20" i="4"/>
  <c r="G17" i="4"/>
  <c r="F17" i="4"/>
  <c r="G19" i="4"/>
  <c r="F19" i="4"/>
  <c r="G18" i="4"/>
  <c r="F18" i="4"/>
  <c r="G13" i="4"/>
  <c r="G12" i="4"/>
  <c r="G15" i="4" s="1"/>
  <c r="G14" i="4"/>
  <c r="F15" i="4"/>
  <c r="F14" i="4"/>
  <c r="F13" i="4"/>
  <c r="F12" i="4"/>
  <c r="G10" i="4"/>
  <c r="F10" i="4"/>
  <c r="G9" i="4"/>
  <c r="F9" i="4"/>
  <c r="G7" i="4"/>
  <c r="F7" i="4"/>
  <c r="G4" i="4"/>
  <c r="G3" i="4"/>
  <c r="G2" i="4"/>
  <c r="F4" i="4"/>
  <c r="F3" i="4"/>
  <c r="F2" i="4"/>
  <c r="I3" i="3"/>
  <c r="I5" i="3" s="1"/>
  <c r="I6" i="3" s="1"/>
  <c r="H3" i="3"/>
  <c r="H5" i="3" s="1"/>
  <c r="H6" i="3" s="1"/>
  <c r="I4" i="3"/>
  <c r="I2" i="3"/>
  <c r="H4" i="3"/>
  <c r="H2" i="3"/>
  <c r="E22" i="1"/>
  <c r="E21" i="1"/>
  <c r="E20" i="1"/>
  <c r="E19" i="1"/>
  <c r="E14" i="1"/>
  <c r="E16" i="1" s="1"/>
  <c r="E18" i="1"/>
  <c r="E15" i="1"/>
  <c r="E10" i="1"/>
  <c r="E9" i="1"/>
  <c r="E8" i="1"/>
  <c r="E7" i="1"/>
  <c r="E5" i="1"/>
  <c r="E4" i="1"/>
  <c r="E3" i="1"/>
  <c r="F9" i="5" l="1"/>
  <c r="F6" i="5"/>
  <c r="F2" i="5"/>
  <c r="F4" i="5" s="1"/>
</calcChain>
</file>

<file path=xl/sharedStrings.xml><?xml version="1.0" encoding="utf-8"?>
<sst xmlns="http://schemas.openxmlformats.org/spreadsheetml/2006/main" count="131" uniqueCount="73">
  <si>
    <t>Náklady prodaných výrobků</t>
  </si>
  <si>
    <t>Výnosy z prodeje</t>
  </si>
  <si>
    <t>Krátkodobé neúročené závazky</t>
  </si>
  <si>
    <t>Vlastní kapitál</t>
  </si>
  <si>
    <t>Aktiva celkem</t>
  </si>
  <si>
    <t>Pasiva celkem</t>
  </si>
  <si>
    <t>Hrubý zisk</t>
  </si>
  <si>
    <t>Prodejní a administrativní náklady divizí</t>
  </si>
  <si>
    <t>Zisk ovlivnitelný divizemi</t>
  </si>
  <si>
    <t>Postele</t>
  </si>
  <si>
    <t>Sedací soupravy</t>
  </si>
  <si>
    <t>Placené úroky</t>
  </si>
  <si>
    <t>Zisk před zdaněním (EBT)</t>
  </si>
  <si>
    <t>Zisk před úroky a daněmi (EBIT)</t>
  </si>
  <si>
    <t>Daň z příjmu</t>
  </si>
  <si>
    <t>Čistý zisk po zdanění</t>
  </si>
  <si>
    <t>VÝSLEDOVKA</t>
  </si>
  <si>
    <t>ROZVAHA</t>
  </si>
  <si>
    <t>Dlouhodobá aktiva</t>
  </si>
  <si>
    <t>Oběžná aktiva</t>
  </si>
  <si>
    <t>…zásoby</t>
  </si>
  <si>
    <t>…pohledávky</t>
  </si>
  <si>
    <t>…peníze</t>
  </si>
  <si>
    <t>Vedení podniku</t>
  </si>
  <si>
    <t>Prodejní a správní náklady vedení podniku</t>
  </si>
  <si>
    <t>Závazky</t>
  </si>
  <si>
    <t>…dlouhodobé závazky</t>
  </si>
  <si>
    <t>…krátkodobé neúročené závazky</t>
  </si>
  <si>
    <t>Podnik FUrniTURE</t>
  </si>
  <si>
    <t>ROE</t>
  </si>
  <si>
    <t>NOPAT</t>
  </si>
  <si>
    <t>Sazba daně z příjmů</t>
  </si>
  <si>
    <t>WACC</t>
  </si>
  <si>
    <t>Investovaný kapitál</t>
  </si>
  <si>
    <t>EVA</t>
  </si>
  <si>
    <t>POHLED VLASTNÍKŮ</t>
  </si>
  <si>
    <t>POHLED MANAGEMENTU</t>
  </si>
  <si>
    <t>EBIT</t>
  </si>
  <si>
    <t>ROA</t>
  </si>
  <si>
    <t>ROCE</t>
  </si>
  <si>
    <t>Požadované zhodnocení čistého pracovního kapitálu</t>
  </si>
  <si>
    <t>Čistý pracovní kapitál ovlivnitelný divizemi</t>
  </si>
  <si>
    <t>Kalkulační úroky z vázaného kapitálu</t>
  </si>
  <si>
    <t>Manažerský rozdílový zisk</t>
  </si>
  <si>
    <t>Zaměstnaný kapitál</t>
  </si>
  <si>
    <t>Kvantitativní odchylka (Kč)</t>
  </si>
  <si>
    <t>Předem stan. cena vstupu (Kč na j vstupu)</t>
  </si>
  <si>
    <t>Skutečné množství vstupů (celkem)</t>
  </si>
  <si>
    <t>Předem stan. množství vstupu na skut. objem výkonů (celkem)</t>
  </si>
  <si>
    <t>Kvalitativní odchylka (Kč)</t>
  </si>
  <si>
    <t>Skutečná cena vstupu (Kč na j vstupu)</t>
  </si>
  <si>
    <t>Fixní náklady stánku (Kč za měsíc)</t>
  </si>
  <si>
    <t>Úspornost celkem (Kč)</t>
  </si>
  <si>
    <t>Cena za 1 rohlík (Kč)</t>
  </si>
  <si>
    <t>Skutečný objem výkonů (celkem)</t>
  </si>
  <si>
    <t>Materiál na jednotku (rohlíky)</t>
  </si>
  <si>
    <t>Materiál celkem (rohlíky)</t>
  </si>
  <si>
    <t>…vliv úspornosti (Kč na j výkonu)</t>
  </si>
  <si>
    <t>…vliv výtěžnosti (Kč na j výkonu)</t>
  </si>
  <si>
    <t>Cena za 1 nožku párku (v Kč)</t>
  </si>
  <si>
    <t>Materiál na jednotku (nožky párků)</t>
  </si>
  <si>
    <t>Hospodárnost (Kč na j výkonu)</t>
  </si>
  <si>
    <t>Materiál celkem (nožky párků)</t>
  </si>
  <si>
    <t>Skutečná spotřeba (Kč na j výkonu)</t>
  </si>
  <si>
    <t>Předem stan. spotřeba (Kč na j výkonu)</t>
  </si>
  <si>
    <t>Objem výkonů (ks za měsíc)</t>
  </si>
  <si>
    <t>ROHLÍKY</t>
  </si>
  <si>
    <t>PÁRKY</t>
  </si>
  <si>
    <t>SKUTEČNÉ VELIČINY</t>
  </si>
  <si>
    <t>PŘEDEM STAN. VELIČINY</t>
  </si>
  <si>
    <t>→ na j výk při skutečném Q</t>
  </si>
  <si>
    <t>→ na j výk při předem stan. Q</t>
  </si>
  <si>
    <t>FIXNÍ NÁKLADY STÁNKU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</si>
</sst>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3" fontId="2" fillId="0" borderId="1" xfId="0" applyNumberFormat="1" applyFont="1" applyBorder="1" applyAlignment="1"/>
    <xf numFmtId="0" fontId="2" fillId="0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9" fontId="0" fillId="0" borderId="0" xfId="1" applyFont="1" applyBorder="1"/>
    <xf numFmtId="4" fontId="0" fillId="0" borderId="0" xfId="0" applyNumberFormat="1"/>
    <xf numFmtId="0" fontId="0" fillId="0" borderId="0" xfId="0" applyFont="1"/>
    <xf numFmtId="0" fontId="4" fillId="0" borderId="0" xfId="0" applyFont="1" applyBorder="1"/>
    <xf numFmtId="0" fontId="5" fillId="0" borderId="0" xfId="0" applyFont="1" applyBorder="1"/>
    <xf numFmtId="0" fontId="0" fillId="0" borderId="0" xfId="0" applyFill="1" applyBorder="1"/>
    <xf numFmtId="4" fontId="1" fillId="0" borderId="0" xfId="0" applyNumberFormat="1" applyFont="1"/>
    <xf numFmtId="0" fontId="1" fillId="3" borderId="1" xfId="0" applyFont="1" applyFill="1" applyBorder="1"/>
    <xf numFmtId="0" fontId="7" fillId="2" borderId="0" xfId="0" applyFont="1" applyFill="1" applyBorder="1"/>
    <xf numFmtId="4" fontId="0" fillId="2" borderId="0" xfId="0" applyNumberFormat="1" applyFill="1"/>
    <xf numFmtId="0" fontId="6" fillId="4" borderId="0" xfId="0" applyFont="1" applyFill="1" applyBorder="1"/>
    <xf numFmtId="4" fontId="1" fillId="4" borderId="0" xfId="0" applyNumberFormat="1" applyFont="1" applyFill="1"/>
    <xf numFmtId="0" fontId="0" fillId="0" borderId="1" xfId="0" applyFont="1" applyBorder="1"/>
    <xf numFmtId="4" fontId="0" fillId="0" borderId="1" xfId="0" applyNumberFormat="1" applyBorder="1"/>
    <xf numFmtId="0" fontId="0" fillId="0" borderId="1" xfId="0" applyFont="1" applyFill="1" applyBorder="1"/>
    <xf numFmtId="0" fontId="6" fillId="0" borderId="1" xfId="0" applyFont="1" applyBorder="1"/>
    <xf numFmtId="9" fontId="1" fillId="0" borderId="1" xfId="1" applyFont="1" applyBorder="1"/>
    <xf numFmtId="4" fontId="1" fillId="0" borderId="1" xfId="0" applyNumberFormat="1" applyFont="1" applyBorder="1"/>
    <xf numFmtId="0" fontId="5" fillId="0" borderId="1" xfId="0" applyFont="1" applyBorder="1"/>
    <xf numFmtId="4" fontId="0" fillId="0" borderId="1" xfId="0" applyNumberFormat="1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4" fontId="0" fillId="0" borderId="0" xfId="0" applyNumberFormat="1" applyBorder="1"/>
    <xf numFmtId="4" fontId="0" fillId="0" borderId="0" xfId="0" applyNumberFormat="1" applyFont="1" applyBorder="1"/>
    <xf numFmtId="2" fontId="0" fillId="0" borderId="1" xfId="0" applyNumberFormat="1" applyBorder="1"/>
    <xf numFmtId="1" fontId="0" fillId="0" borderId="1" xfId="0" applyNumberFormat="1" applyBorder="1"/>
    <xf numFmtId="0" fontId="1" fillId="5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Normal="100" workbookViewId="0"/>
  </sheetViews>
  <sheetFormatPr defaultColWidth="9.140625" defaultRowHeight="15" x14ac:dyDescent="0.25"/>
  <cols>
    <col min="1" max="1" width="39" style="1" bestFit="1" customWidth="1"/>
    <col min="2" max="2" width="17.28515625" style="1" bestFit="1" customWidth="1"/>
    <col min="3" max="3" width="9.140625" style="1"/>
    <col min="4" max="4" width="28.7109375" style="13" customWidth="1"/>
    <col min="5" max="5" width="11.28515625" style="11" customWidth="1"/>
    <col min="6" max="11" width="8.85546875" customWidth="1"/>
    <col min="12" max="16384" width="9.140625" style="1"/>
  </cols>
  <sheetData>
    <row r="1" spans="1:6" x14ac:dyDescent="0.25">
      <c r="A1" s="17" t="s">
        <v>16</v>
      </c>
      <c r="B1" s="17" t="s">
        <v>28</v>
      </c>
      <c r="D1" s="18" t="s">
        <v>35</v>
      </c>
      <c r="E1" s="19"/>
    </row>
    <row r="2" spans="1:6" x14ac:dyDescent="0.25">
      <c r="A2" s="3" t="s">
        <v>1</v>
      </c>
      <c r="B2" s="4">
        <v>1400000</v>
      </c>
    </row>
    <row r="3" spans="1:6" x14ac:dyDescent="0.25">
      <c r="A3" s="3" t="s">
        <v>0</v>
      </c>
      <c r="B3" s="4">
        <v>1030000</v>
      </c>
      <c r="D3" s="22" t="s">
        <v>15</v>
      </c>
      <c r="E3" s="23">
        <f>B12</f>
        <v>69000</v>
      </c>
    </row>
    <row r="4" spans="1:6" x14ac:dyDescent="0.25">
      <c r="A4" s="3" t="s">
        <v>6</v>
      </c>
      <c r="B4" s="4">
        <v>370000</v>
      </c>
      <c r="D4" s="24" t="s">
        <v>3</v>
      </c>
      <c r="E4" s="23">
        <f>B22</f>
        <v>250000</v>
      </c>
    </row>
    <row r="5" spans="1:6" x14ac:dyDescent="0.25">
      <c r="A5" s="3" t="s">
        <v>7</v>
      </c>
      <c r="B5" s="4">
        <v>250000</v>
      </c>
      <c r="D5" s="25" t="s">
        <v>29</v>
      </c>
      <c r="E5" s="26">
        <f>E3/E4</f>
        <v>0.27600000000000002</v>
      </c>
      <c r="F5" s="12"/>
    </row>
    <row r="6" spans="1:6" x14ac:dyDescent="0.25">
      <c r="A6" s="3" t="s">
        <v>8</v>
      </c>
      <c r="B6" s="4">
        <v>120000</v>
      </c>
    </row>
    <row r="7" spans="1:6" x14ac:dyDescent="0.25">
      <c r="A7" s="3" t="s">
        <v>24</v>
      </c>
      <c r="B7" s="4">
        <v>13000</v>
      </c>
      <c r="D7" s="22" t="s">
        <v>30</v>
      </c>
      <c r="E7" s="23">
        <f>B8*(1-B28)</f>
        <v>86670</v>
      </c>
    </row>
    <row r="8" spans="1:6" x14ac:dyDescent="0.25">
      <c r="A8" s="3" t="s">
        <v>13</v>
      </c>
      <c r="B8" s="4">
        <v>107000</v>
      </c>
      <c r="D8" s="22" t="s">
        <v>33</v>
      </c>
      <c r="E8" s="23">
        <f>B22+B24</f>
        <v>499000</v>
      </c>
    </row>
    <row r="9" spans="1:6" x14ac:dyDescent="0.25">
      <c r="A9" s="3" t="s">
        <v>11</v>
      </c>
      <c r="B9" s="4">
        <v>20000</v>
      </c>
      <c r="D9" s="22" t="s">
        <v>32</v>
      </c>
      <c r="E9" s="23">
        <f>B29</f>
        <v>0.1</v>
      </c>
    </row>
    <row r="10" spans="1:6" x14ac:dyDescent="0.25">
      <c r="A10" s="3" t="s">
        <v>12</v>
      </c>
      <c r="B10" s="4">
        <v>87000</v>
      </c>
      <c r="D10" s="25" t="s">
        <v>34</v>
      </c>
      <c r="E10" s="27">
        <f>E7-E9*E8</f>
        <v>36770</v>
      </c>
    </row>
    <row r="11" spans="1:6" x14ac:dyDescent="0.25">
      <c r="A11" s="3" t="s">
        <v>14</v>
      </c>
      <c r="B11" s="4">
        <v>18000</v>
      </c>
    </row>
    <row r="12" spans="1:6" x14ac:dyDescent="0.25">
      <c r="A12" s="3" t="s">
        <v>15</v>
      </c>
      <c r="B12" s="4">
        <v>69000</v>
      </c>
      <c r="D12" s="18" t="s">
        <v>36</v>
      </c>
      <c r="E12" s="19"/>
    </row>
    <row r="13" spans="1:6" x14ac:dyDescent="0.25">
      <c r="B13" s="2"/>
    </row>
    <row r="14" spans="1:6" x14ac:dyDescent="0.25">
      <c r="A14" s="17" t="s">
        <v>17</v>
      </c>
      <c r="B14" s="17" t="s">
        <v>28</v>
      </c>
      <c r="D14" s="22" t="s">
        <v>37</v>
      </c>
      <c r="E14" s="23">
        <f>B8</f>
        <v>107000</v>
      </c>
    </row>
    <row r="15" spans="1:6" x14ac:dyDescent="0.25">
      <c r="A15" s="3" t="s">
        <v>18</v>
      </c>
      <c r="B15" s="4">
        <v>410000</v>
      </c>
      <c r="C15" s="2"/>
      <c r="D15" s="24" t="s">
        <v>4</v>
      </c>
      <c r="E15" s="23">
        <f>B20</f>
        <v>929000</v>
      </c>
    </row>
    <row r="16" spans="1:6" x14ac:dyDescent="0.25">
      <c r="A16" s="5" t="s">
        <v>19</v>
      </c>
      <c r="B16" s="4">
        <v>519000</v>
      </c>
      <c r="C16" s="2"/>
      <c r="D16" s="25" t="s">
        <v>38</v>
      </c>
      <c r="E16" s="26">
        <f>E14/E15</f>
        <v>0.11517761033369214</v>
      </c>
    </row>
    <row r="17" spans="1:5" x14ac:dyDescent="0.25">
      <c r="A17" s="5" t="s">
        <v>20</v>
      </c>
      <c r="B17" s="6">
        <v>263000</v>
      </c>
      <c r="C17" s="2"/>
    </row>
    <row r="18" spans="1:5" x14ac:dyDescent="0.25">
      <c r="A18" s="5" t="s">
        <v>21</v>
      </c>
      <c r="B18" s="6">
        <v>218000</v>
      </c>
      <c r="C18" s="2"/>
      <c r="D18" s="22" t="s">
        <v>37</v>
      </c>
      <c r="E18" s="23">
        <f>B8</f>
        <v>107000</v>
      </c>
    </row>
    <row r="19" spans="1:5" x14ac:dyDescent="0.25">
      <c r="A19" s="5" t="s">
        <v>22</v>
      </c>
      <c r="B19" s="6">
        <v>38000</v>
      </c>
      <c r="C19" s="2"/>
      <c r="D19" s="24" t="s">
        <v>4</v>
      </c>
      <c r="E19" s="23">
        <f>B20</f>
        <v>929000</v>
      </c>
    </row>
    <row r="20" spans="1:5" x14ac:dyDescent="0.25">
      <c r="A20" s="5" t="s">
        <v>4</v>
      </c>
      <c r="B20" s="4">
        <v>929000</v>
      </c>
      <c r="C20" s="2"/>
      <c r="D20" s="22" t="s">
        <v>2</v>
      </c>
      <c r="E20" s="23">
        <f>B25</f>
        <v>430000</v>
      </c>
    </row>
    <row r="21" spans="1:5" x14ac:dyDescent="0.25">
      <c r="A21" s="3"/>
      <c r="B21" s="4"/>
      <c r="C21" s="2"/>
      <c r="D21" s="24" t="s">
        <v>44</v>
      </c>
      <c r="E21" s="23">
        <f>E19-E20</f>
        <v>499000</v>
      </c>
    </row>
    <row r="22" spans="1:5" x14ac:dyDescent="0.25">
      <c r="A22" s="5" t="s">
        <v>3</v>
      </c>
      <c r="B22" s="4">
        <v>250000</v>
      </c>
      <c r="C22" s="2"/>
      <c r="D22" s="25" t="s">
        <v>39</v>
      </c>
      <c r="E22" s="26">
        <f>E18/E21</f>
        <v>0.21442885771543085</v>
      </c>
    </row>
    <row r="23" spans="1:5" x14ac:dyDescent="0.25">
      <c r="A23" s="5" t="s">
        <v>25</v>
      </c>
      <c r="B23" s="4">
        <v>679000</v>
      </c>
      <c r="C23" s="2"/>
    </row>
    <row r="24" spans="1:5" x14ac:dyDescent="0.25">
      <c r="A24" s="7" t="s">
        <v>26</v>
      </c>
      <c r="B24" s="9">
        <v>249000</v>
      </c>
      <c r="C24" s="2"/>
    </row>
    <row r="25" spans="1:5" x14ac:dyDescent="0.25">
      <c r="A25" s="8" t="s">
        <v>27</v>
      </c>
      <c r="B25" s="9">
        <v>430000</v>
      </c>
      <c r="C25" s="2"/>
    </row>
    <row r="26" spans="1:5" x14ac:dyDescent="0.25">
      <c r="A26" s="5" t="s">
        <v>5</v>
      </c>
      <c r="B26" s="4">
        <v>929000</v>
      </c>
      <c r="C26" s="2"/>
    </row>
    <row r="27" spans="1:5" x14ac:dyDescent="0.25">
      <c r="B27" s="2"/>
      <c r="C27" s="2"/>
    </row>
    <row r="28" spans="1:5" x14ac:dyDescent="0.25">
      <c r="A28" s="15" t="s">
        <v>31</v>
      </c>
      <c r="B28" s="10">
        <v>0.19</v>
      </c>
      <c r="C28" s="2"/>
    </row>
    <row r="29" spans="1:5" x14ac:dyDescent="0.25">
      <c r="A29" s="15" t="s">
        <v>32</v>
      </c>
      <c r="B29" s="10">
        <v>0.1</v>
      </c>
      <c r="C29" s="2"/>
    </row>
    <row r="30" spans="1:5" x14ac:dyDescent="0.25">
      <c r="B30" s="2"/>
      <c r="C30" s="2"/>
    </row>
    <row r="31" spans="1:5" x14ac:dyDescent="0.25">
      <c r="B31" s="2"/>
      <c r="C31" s="2"/>
    </row>
    <row r="32" spans="1:5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/>
  </sheetViews>
  <sheetFormatPr defaultColWidth="9.140625" defaultRowHeight="15" x14ac:dyDescent="0.25"/>
  <cols>
    <col min="1" max="1" width="38.140625" style="1" customWidth="1"/>
    <col min="2" max="4" width="16.140625" style="1" customWidth="1"/>
    <col min="5" max="5" width="17.28515625" style="1" bestFit="1" customWidth="1"/>
    <col min="6" max="6" width="9.140625" style="1"/>
    <col min="7" max="7" width="48.140625" style="14" bestFit="1" customWidth="1"/>
    <col min="8" max="9" width="15.42578125" style="11" customWidth="1"/>
    <col min="10" max="14" width="8.85546875" customWidth="1"/>
    <col min="15" max="16384" width="9.140625" style="1"/>
  </cols>
  <sheetData>
    <row r="1" spans="1:9" x14ac:dyDescent="0.25">
      <c r="A1" s="17" t="s">
        <v>16</v>
      </c>
      <c r="B1" s="17" t="s">
        <v>9</v>
      </c>
      <c r="C1" s="17" t="s">
        <v>10</v>
      </c>
      <c r="D1" s="17" t="s">
        <v>23</v>
      </c>
      <c r="E1" s="17" t="s">
        <v>28</v>
      </c>
      <c r="G1" s="20"/>
      <c r="H1" s="21" t="s">
        <v>9</v>
      </c>
      <c r="I1" s="21" t="s">
        <v>10</v>
      </c>
    </row>
    <row r="2" spans="1:9" x14ac:dyDescent="0.25">
      <c r="A2" s="3" t="s">
        <v>1</v>
      </c>
      <c r="B2" s="4">
        <v>500000</v>
      </c>
      <c r="C2" s="4">
        <v>900000</v>
      </c>
      <c r="D2" s="4"/>
      <c r="E2" s="4">
        <v>1400000</v>
      </c>
      <c r="G2" s="3" t="s">
        <v>8</v>
      </c>
      <c r="H2" s="23">
        <f>B6</f>
        <v>60000</v>
      </c>
      <c r="I2" s="23">
        <f>C6</f>
        <v>60000</v>
      </c>
    </row>
    <row r="3" spans="1:9" x14ac:dyDescent="0.25">
      <c r="A3" s="3" t="s">
        <v>0</v>
      </c>
      <c r="B3" s="4">
        <v>360000</v>
      </c>
      <c r="C3" s="4">
        <v>670000</v>
      </c>
      <c r="D3" s="4"/>
      <c r="E3" s="4">
        <v>1030000</v>
      </c>
      <c r="G3" s="28" t="s">
        <v>41</v>
      </c>
      <c r="H3" s="23">
        <f>B17+B18-B25</f>
        <v>10000</v>
      </c>
      <c r="I3" s="23">
        <f>C17+C18-C25</f>
        <v>41000</v>
      </c>
    </row>
    <row r="4" spans="1:9" x14ac:dyDescent="0.25">
      <c r="A4" s="3" t="s">
        <v>6</v>
      </c>
      <c r="B4" s="4">
        <v>140000</v>
      </c>
      <c r="C4" s="4">
        <v>230000</v>
      </c>
      <c r="D4" s="4"/>
      <c r="E4" s="4">
        <v>370000</v>
      </c>
      <c r="G4" s="5" t="s">
        <v>40</v>
      </c>
      <c r="H4" s="23">
        <f>E28</f>
        <v>0.12</v>
      </c>
      <c r="I4" s="23">
        <f>H4</f>
        <v>0.12</v>
      </c>
    </row>
    <row r="5" spans="1:9" x14ac:dyDescent="0.25">
      <c r="A5" s="3" t="s">
        <v>7</v>
      </c>
      <c r="B5" s="4">
        <v>80000</v>
      </c>
      <c r="C5" s="4">
        <v>170000</v>
      </c>
      <c r="D5" s="4"/>
      <c r="E5" s="4">
        <v>250000</v>
      </c>
      <c r="G5" s="28" t="s">
        <v>42</v>
      </c>
      <c r="H5" s="29">
        <f>H4*H3</f>
        <v>1200</v>
      </c>
      <c r="I5" s="29">
        <f>I4*I3</f>
        <v>4920</v>
      </c>
    </row>
    <row r="6" spans="1:9" x14ac:dyDescent="0.25">
      <c r="A6" s="3" t="s">
        <v>8</v>
      </c>
      <c r="B6" s="4">
        <v>60000</v>
      </c>
      <c r="C6" s="4">
        <v>60000</v>
      </c>
      <c r="D6" s="4"/>
      <c r="E6" s="4">
        <v>120000</v>
      </c>
      <c r="G6" s="25" t="s">
        <v>43</v>
      </c>
      <c r="H6" s="27">
        <f>H2-H5</f>
        <v>58800</v>
      </c>
      <c r="I6" s="27">
        <f>I2-I5</f>
        <v>55080</v>
      </c>
    </row>
    <row r="7" spans="1:9" x14ac:dyDescent="0.25">
      <c r="A7" s="3" t="s">
        <v>24</v>
      </c>
      <c r="B7" s="4"/>
      <c r="C7" s="4"/>
      <c r="D7" s="4">
        <v>13000</v>
      </c>
      <c r="E7" s="4">
        <v>13000</v>
      </c>
    </row>
    <row r="8" spans="1:9" x14ac:dyDescent="0.25">
      <c r="A8" s="3" t="s">
        <v>13</v>
      </c>
      <c r="B8" s="4"/>
      <c r="C8" s="4"/>
      <c r="D8" s="4"/>
      <c r="E8" s="4">
        <v>107000</v>
      </c>
    </row>
    <row r="9" spans="1:9" x14ac:dyDescent="0.25">
      <c r="A9" s="3" t="s">
        <v>11</v>
      </c>
      <c r="B9" s="4"/>
      <c r="C9" s="4"/>
      <c r="D9" s="4"/>
      <c r="E9" s="4">
        <v>20000</v>
      </c>
    </row>
    <row r="10" spans="1:9" x14ac:dyDescent="0.25">
      <c r="A10" s="3" t="s">
        <v>12</v>
      </c>
      <c r="B10" s="4"/>
      <c r="C10" s="4"/>
      <c r="D10" s="4"/>
      <c r="E10" s="4">
        <v>87000</v>
      </c>
      <c r="H10" s="16"/>
      <c r="I10" s="16"/>
    </row>
    <row r="11" spans="1:9" x14ac:dyDescent="0.25">
      <c r="A11" s="3" t="s">
        <v>14</v>
      </c>
      <c r="B11" s="4"/>
      <c r="C11" s="4"/>
      <c r="D11" s="4"/>
      <c r="E11" s="4">
        <v>18000</v>
      </c>
    </row>
    <row r="12" spans="1:9" x14ac:dyDescent="0.25">
      <c r="A12" s="3" t="s">
        <v>15</v>
      </c>
      <c r="B12" s="4"/>
      <c r="C12" s="4"/>
      <c r="D12" s="4"/>
      <c r="E12" s="4">
        <v>69000</v>
      </c>
    </row>
    <row r="13" spans="1:9" x14ac:dyDescent="0.25">
      <c r="E13" s="2"/>
    </row>
    <row r="14" spans="1:9" x14ac:dyDescent="0.25">
      <c r="A14" s="17" t="s">
        <v>17</v>
      </c>
      <c r="B14" s="17" t="s">
        <v>9</v>
      </c>
      <c r="C14" s="17" t="s">
        <v>10</v>
      </c>
      <c r="D14" s="17" t="s">
        <v>23</v>
      </c>
      <c r="E14" s="17" t="s">
        <v>28</v>
      </c>
    </row>
    <row r="15" spans="1:9" x14ac:dyDescent="0.25">
      <c r="A15" s="3" t="s">
        <v>18</v>
      </c>
      <c r="B15" s="4">
        <v>120000</v>
      </c>
      <c r="C15" s="4">
        <v>210000</v>
      </c>
      <c r="D15" s="4">
        <v>80000</v>
      </c>
      <c r="E15" s="4">
        <v>410000</v>
      </c>
      <c r="F15" s="2"/>
    </row>
    <row r="16" spans="1:9" x14ac:dyDescent="0.25">
      <c r="A16" s="5" t="s">
        <v>19</v>
      </c>
      <c r="B16" s="4">
        <v>110000</v>
      </c>
      <c r="C16" s="4">
        <v>371000</v>
      </c>
      <c r="D16" s="4">
        <v>38000</v>
      </c>
      <c r="E16" s="4">
        <v>519000</v>
      </c>
      <c r="F16" s="2"/>
      <c r="H16" s="16"/>
      <c r="I16" s="16"/>
    </row>
    <row r="17" spans="1:9" x14ac:dyDescent="0.25">
      <c r="A17" s="5" t="s">
        <v>20</v>
      </c>
      <c r="B17" s="6">
        <v>72000</v>
      </c>
      <c r="C17" s="6">
        <v>191000</v>
      </c>
      <c r="D17" s="6"/>
      <c r="E17" s="6">
        <v>263000</v>
      </c>
      <c r="F17" s="2"/>
    </row>
    <row r="18" spans="1:9" x14ac:dyDescent="0.25">
      <c r="A18" s="5" t="s">
        <v>21</v>
      </c>
      <c r="B18" s="6">
        <v>38000</v>
      </c>
      <c r="C18" s="6">
        <v>180000</v>
      </c>
      <c r="D18" s="6"/>
      <c r="E18" s="6">
        <v>218000</v>
      </c>
      <c r="F18" s="2"/>
    </row>
    <row r="19" spans="1:9" x14ac:dyDescent="0.25">
      <c r="A19" s="5" t="s">
        <v>22</v>
      </c>
      <c r="B19" s="6"/>
      <c r="C19" s="6"/>
      <c r="D19" s="6">
        <v>38000</v>
      </c>
      <c r="E19" s="6">
        <v>38000</v>
      </c>
      <c r="F19" s="2"/>
    </row>
    <row r="20" spans="1:9" x14ac:dyDescent="0.25">
      <c r="A20" s="5" t="s">
        <v>4</v>
      </c>
      <c r="B20" s="4">
        <v>230000</v>
      </c>
      <c r="C20" s="4">
        <v>581000</v>
      </c>
      <c r="D20" s="4">
        <v>118000</v>
      </c>
      <c r="E20" s="4">
        <v>929000</v>
      </c>
      <c r="F20" s="2"/>
    </row>
    <row r="21" spans="1:9" x14ac:dyDescent="0.25">
      <c r="A21" s="3"/>
      <c r="B21" s="4"/>
      <c r="C21" s="4"/>
      <c r="D21" s="4"/>
      <c r="E21" s="4"/>
      <c r="F21" s="2"/>
      <c r="H21" s="16"/>
      <c r="I21" s="16"/>
    </row>
    <row r="22" spans="1:9" x14ac:dyDescent="0.25">
      <c r="A22" s="5" t="s">
        <v>3</v>
      </c>
      <c r="B22" s="4"/>
      <c r="C22" s="4"/>
      <c r="D22" s="4"/>
      <c r="E22" s="4">
        <v>250000</v>
      </c>
      <c r="F22" s="2"/>
    </row>
    <row r="23" spans="1:9" x14ac:dyDescent="0.25">
      <c r="A23" s="5" t="s">
        <v>25</v>
      </c>
      <c r="B23" s="4">
        <v>100000</v>
      </c>
      <c r="C23" s="4">
        <v>330000</v>
      </c>
      <c r="D23" s="4"/>
      <c r="E23" s="4">
        <v>679000</v>
      </c>
      <c r="F23" s="2"/>
    </row>
    <row r="24" spans="1:9" x14ac:dyDescent="0.25">
      <c r="A24" s="7" t="s">
        <v>26</v>
      </c>
      <c r="B24" s="8"/>
      <c r="C24" s="8"/>
      <c r="D24" s="9"/>
      <c r="E24" s="9">
        <v>249000</v>
      </c>
      <c r="F24" s="2"/>
    </row>
    <row r="25" spans="1:9" x14ac:dyDescent="0.25">
      <c r="A25" s="8" t="s">
        <v>27</v>
      </c>
      <c r="B25" s="9">
        <v>100000</v>
      </c>
      <c r="C25" s="9">
        <v>330000</v>
      </c>
      <c r="D25" s="9"/>
      <c r="E25" s="9">
        <v>430000</v>
      </c>
      <c r="F25" s="2"/>
    </row>
    <row r="26" spans="1:9" x14ac:dyDescent="0.25">
      <c r="A26" s="5" t="s">
        <v>5</v>
      </c>
      <c r="B26" s="4">
        <v>100000</v>
      </c>
      <c r="C26" s="4">
        <v>330000</v>
      </c>
      <c r="D26" s="4"/>
      <c r="E26" s="4">
        <v>929000</v>
      </c>
      <c r="F26" s="2"/>
    </row>
    <row r="27" spans="1:9" x14ac:dyDescent="0.25">
      <c r="B27" s="2"/>
      <c r="C27" s="2"/>
      <c r="D27" s="2"/>
      <c r="E27" s="2"/>
      <c r="F27" s="2"/>
    </row>
    <row r="28" spans="1:9" x14ac:dyDescent="0.25">
      <c r="A28" s="15" t="s">
        <v>40</v>
      </c>
      <c r="B28" s="2"/>
      <c r="C28" s="2"/>
      <c r="D28" s="2"/>
      <c r="E28" s="10">
        <v>0.12</v>
      </c>
      <c r="F28" s="2"/>
    </row>
    <row r="29" spans="1:9" x14ac:dyDescent="0.25">
      <c r="B29" s="2"/>
      <c r="C29" s="2"/>
      <c r="D29" s="2"/>
      <c r="E29" s="2"/>
      <c r="F29" s="2"/>
    </row>
    <row r="30" spans="1:9" x14ac:dyDescent="0.25">
      <c r="B30" s="2"/>
      <c r="C30" s="2"/>
      <c r="D30" s="2"/>
      <c r="E30" s="2"/>
      <c r="F30" s="2"/>
    </row>
    <row r="31" spans="1:9" x14ac:dyDescent="0.25">
      <c r="B31" s="2"/>
      <c r="C31" s="2"/>
      <c r="D31" s="2"/>
      <c r="E31" s="2"/>
      <c r="F31" s="2"/>
    </row>
    <row r="32" spans="1:9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  <row r="36" spans="2:6" x14ac:dyDescent="0.25">
      <c r="B36" s="2"/>
      <c r="C36" s="2"/>
      <c r="D36" s="2"/>
      <c r="E36" s="2"/>
      <c r="F36" s="2"/>
    </row>
    <row r="37" spans="2:6" x14ac:dyDescent="0.25">
      <c r="B37" s="2"/>
      <c r="C37" s="2"/>
      <c r="D37" s="2"/>
      <c r="E37" s="2"/>
      <c r="F37" s="2"/>
    </row>
    <row r="38" spans="2:6" x14ac:dyDescent="0.25">
      <c r="B38" s="2"/>
      <c r="C38" s="2"/>
      <c r="D38" s="2"/>
      <c r="E38" s="2"/>
      <c r="F38" s="2"/>
    </row>
    <row r="39" spans="2:6" x14ac:dyDescent="0.25">
      <c r="B39" s="2"/>
      <c r="C39" s="2"/>
      <c r="D39" s="2"/>
      <c r="E39" s="2"/>
      <c r="F39" s="2"/>
    </row>
    <row r="40" spans="2:6" x14ac:dyDescent="0.25">
      <c r="B40" s="2"/>
      <c r="C40" s="2"/>
      <c r="D40" s="2"/>
      <c r="E40" s="2"/>
      <c r="F40" s="2"/>
    </row>
    <row r="41" spans="2:6" x14ac:dyDescent="0.25">
      <c r="B41" s="2"/>
      <c r="C41" s="2"/>
      <c r="D41" s="2"/>
      <c r="E41" s="2"/>
      <c r="F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defaultColWidth="9.140625" defaultRowHeight="15" x14ac:dyDescent="0.25"/>
  <cols>
    <col min="1" max="1" width="32.5703125" style="1" bestFit="1" customWidth="1"/>
    <col min="2" max="3" width="22.7109375" style="1" customWidth="1"/>
    <col min="4" max="4" width="11.28515625" style="1" customWidth="1"/>
    <col min="5" max="5" width="57.5703125" style="1" bestFit="1" customWidth="1"/>
    <col min="6" max="7" width="16.85546875" style="1" customWidth="1"/>
    <col min="8" max="8" width="23.42578125" style="1" customWidth="1"/>
    <col min="9" max="9" width="24.28515625" style="1" customWidth="1"/>
    <col min="10" max="16384" width="9.140625" style="1"/>
  </cols>
  <sheetData>
    <row r="1" spans="1:7" x14ac:dyDescent="0.25">
      <c r="A1" s="36"/>
      <c r="B1" s="36" t="s">
        <v>69</v>
      </c>
      <c r="C1" s="36" t="s">
        <v>68</v>
      </c>
      <c r="F1" s="1" t="s">
        <v>67</v>
      </c>
      <c r="G1" s="15" t="s">
        <v>66</v>
      </c>
    </row>
    <row r="2" spans="1:7" x14ac:dyDescent="0.25">
      <c r="A2" s="3" t="s">
        <v>65</v>
      </c>
      <c r="B2" s="4">
        <v>1500</v>
      </c>
      <c r="C2" s="4">
        <v>1700</v>
      </c>
      <c r="E2" s="3" t="s">
        <v>64</v>
      </c>
      <c r="F2" s="23">
        <f>B5*B6</f>
        <v>5</v>
      </c>
      <c r="G2" s="23">
        <f>B9*B10</f>
        <v>1</v>
      </c>
    </row>
    <row r="3" spans="1:7" x14ac:dyDescent="0.25">
      <c r="A3" s="3"/>
      <c r="B3" s="4"/>
      <c r="C3" s="4"/>
      <c r="E3" s="3" t="s">
        <v>63</v>
      </c>
      <c r="F3" s="23">
        <f>C5*C6</f>
        <v>5.15</v>
      </c>
      <c r="G3" s="23">
        <f>C9*C10</f>
        <v>1.0165</v>
      </c>
    </row>
    <row r="4" spans="1:7" x14ac:dyDescent="0.25">
      <c r="A4" s="3" t="s">
        <v>62</v>
      </c>
      <c r="B4" s="4">
        <v>1500</v>
      </c>
      <c r="C4" s="4">
        <v>1751</v>
      </c>
      <c r="E4" s="37" t="s">
        <v>61</v>
      </c>
      <c r="F4" s="27">
        <f>F2-F3</f>
        <v>-0.15000000000000036</v>
      </c>
      <c r="G4" s="27">
        <f>G2-G3</f>
        <v>-1.6499999999999959E-2</v>
      </c>
    </row>
    <row r="5" spans="1:7" x14ac:dyDescent="0.25">
      <c r="A5" s="3" t="s">
        <v>60</v>
      </c>
      <c r="B5" s="3">
        <v>1</v>
      </c>
      <c r="C5" s="3">
        <v>1.03</v>
      </c>
      <c r="F5" s="32"/>
      <c r="G5" s="32"/>
    </row>
    <row r="6" spans="1:7" x14ac:dyDescent="0.25">
      <c r="A6" s="3" t="s">
        <v>59</v>
      </c>
      <c r="B6" s="3">
        <v>5</v>
      </c>
      <c r="C6" s="3">
        <v>5</v>
      </c>
      <c r="E6" s="38" t="s">
        <v>58</v>
      </c>
      <c r="F6" s="27">
        <v>0</v>
      </c>
      <c r="G6" s="27">
        <v>0</v>
      </c>
    </row>
    <row r="7" spans="1:7" x14ac:dyDescent="0.25">
      <c r="A7" s="3"/>
      <c r="B7" s="3"/>
      <c r="C7" s="23"/>
      <c r="E7" s="38" t="s">
        <v>57</v>
      </c>
      <c r="F7" s="27">
        <f>F4</f>
        <v>-0.15000000000000036</v>
      </c>
      <c r="G7" s="27">
        <f>G4</f>
        <v>-1.6499999999999959E-2</v>
      </c>
    </row>
    <row r="8" spans="1:7" x14ac:dyDescent="0.25">
      <c r="A8" s="3" t="s">
        <v>56</v>
      </c>
      <c r="B8" s="4">
        <v>1650</v>
      </c>
      <c r="C8" s="4">
        <v>1819</v>
      </c>
      <c r="F8" s="32"/>
      <c r="G8" s="32"/>
    </row>
    <row r="9" spans="1:7" x14ac:dyDescent="0.25">
      <c r="A9" s="5" t="s">
        <v>55</v>
      </c>
      <c r="B9" s="35">
        <v>1</v>
      </c>
      <c r="C9" s="34">
        <v>1.07</v>
      </c>
      <c r="E9" s="24" t="s">
        <v>54</v>
      </c>
      <c r="F9" s="29">
        <f>C2</f>
        <v>1700</v>
      </c>
      <c r="G9" s="29">
        <f>C2</f>
        <v>1700</v>
      </c>
    </row>
    <row r="10" spans="1:7" x14ac:dyDescent="0.25">
      <c r="A10" s="5" t="s">
        <v>53</v>
      </c>
      <c r="B10" s="4">
        <v>1</v>
      </c>
      <c r="C10" s="23">
        <v>0.95</v>
      </c>
      <c r="E10" s="38" t="s">
        <v>52</v>
      </c>
      <c r="F10" s="27">
        <f>F7*F9</f>
        <v>-255.0000000000006</v>
      </c>
      <c r="G10" s="27">
        <f>G7*G9</f>
        <v>-28.04999999999993</v>
      </c>
    </row>
    <row r="11" spans="1:7" x14ac:dyDescent="0.25">
      <c r="A11" s="5"/>
      <c r="B11" s="4"/>
      <c r="C11" s="4"/>
      <c r="F11" s="32"/>
      <c r="G11" s="32"/>
    </row>
    <row r="12" spans="1:7" x14ac:dyDescent="0.25">
      <c r="A12" s="5" t="s">
        <v>51</v>
      </c>
      <c r="B12" s="4">
        <v>45000</v>
      </c>
      <c r="C12" s="4">
        <v>49000</v>
      </c>
      <c r="E12" s="5" t="s">
        <v>46</v>
      </c>
      <c r="F12" s="23">
        <f>B6</f>
        <v>5</v>
      </c>
      <c r="G12" s="23">
        <f>B10</f>
        <v>1</v>
      </c>
    </row>
    <row r="13" spans="1:7" x14ac:dyDescent="0.25">
      <c r="B13" s="2"/>
      <c r="C13" s="2"/>
      <c r="E13" s="5" t="s">
        <v>50</v>
      </c>
      <c r="F13" s="23">
        <f>C6</f>
        <v>5</v>
      </c>
      <c r="G13" s="23">
        <f>C10</f>
        <v>0.95</v>
      </c>
    </row>
    <row r="14" spans="1:7" x14ac:dyDescent="0.25">
      <c r="B14" s="2"/>
      <c r="C14" s="2"/>
      <c r="E14" s="5" t="s">
        <v>47</v>
      </c>
      <c r="F14" s="23">
        <f>C4</f>
        <v>1751</v>
      </c>
      <c r="G14" s="23">
        <f>C8</f>
        <v>1819</v>
      </c>
    </row>
    <row r="15" spans="1:7" x14ac:dyDescent="0.25">
      <c r="B15" s="2"/>
      <c r="C15" s="2"/>
      <c r="E15" s="38" t="s">
        <v>49</v>
      </c>
      <c r="F15" s="27">
        <f>(F12-F13)*F14</f>
        <v>0</v>
      </c>
      <c r="G15" s="27">
        <f>(G12-G13)*G14</f>
        <v>90.950000000000074</v>
      </c>
    </row>
    <row r="16" spans="1:7" x14ac:dyDescent="0.25">
      <c r="B16" s="2"/>
      <c r="C16" s="2"/>
      <c r="F16" s="32"/>
      <c r="G16" s="32"/>
    </row>
    <row r="17" spans="1:7" x14ac:dyDescent="0.25">
      <c r="B17" s="2"/>
      <c r="C17" s="2"/>
      <c r="E17" s="5" t="s">
        <v>48</v>
      </c>
      <c r="F17" s="23">
        <f>B5*C2</f>
        <v>1700</v>
      </c>
      <c r="G17" s="23">
        <f>B9*C2</f>
        <v>1700</v>
      </c>
    </row>
    <row r="18" spans="1:7" x14ac:dyDescent="0.25">
      <c r="B18" s="2"/>
      <c r="C18" s="2"/>
      <c r="E18" s="5" t="s">
        <v>47</v>
      </c>
      <c r="F18" s="23">
        <f>C4</f>
        <v>1751</v>
      </c>
      <c r="G18" s="23">
        <f>C8</f>
        <v>1819</v>
      </c>
    </row>
    <row r="19" spans="1:7" x14ac:dyDescent="0.25">
      <c r="B19" s="2"/>
      <c r="C19" s="2"/>
      <c r="E19" s="5" t="s">
        <v>46</v>
      </c>
      <c r="F19" s="23">
        <f>B6</f>
        <v>5</v>
      </c>
      <c r="G19" s="23">
        <f>B10</f>
        <v>1</v>
      </c>
    </row>
    <row r="20" spans="1:7" x14ac:dyDescent="0.25">
      <c r="B20" s="2"/>
      <c r="C20" s="2"/>
      <c r="E20" s="38" t="s">
        <v>45</v>
      </c>
      <c r="F20" s="27">
        <f>(F17-F18)*F19</f>
        <v>-255</v>
      </c>
      <c r="G20" s="27">
        <f>(G17-G18)*G19</f>
        <v>-119</v>
      </c>
    </row>
    <row r="21" spans="1:7" x14ac:dyDescent="0.25">
      <c r="B21" s="2"/>
      <c r="C21" s="2"/>
      <c r="E21" s="15"/>
    </row>
    <row r="22" spans="1:7" x14ac:dyDescent="0.25">
      <c r="A22" s="2"/>
      <c r="B22" s="2"/>
      <c r="C22" s="2"/>
      <c r="G22" s="30">
        <f>G15+G20</f>
        <v>-28.049999999999926</v>
      </c>
    </row>
    <row r="23" spans="1:7" x14ac:dyDescent="0.25">
      <c r="A23" s="2"/>
      <c r="B23" s="2"/>
      <c r="C23" s="2"/>
    </row>
    <row r="24" spans="1:7" x14ac:dyDescent="0.25">
      <c r="A24" s="2"/>
      <c r="B24" s="2"/>
      <c r="C24" s="2"/>
    </row>
    <row r="25" spans="1:7" x14ac:dyDescent="0.25">
      <c r="A25" s="2"/>
      <c r="B25" s="2"/>
      <c r="C25" s="2"/>
    </row>
    <row r="26" spans="1:7" x14ac:dyDescent="0.25">
      <c r="A26" s="2"/>
      <c r="B26" s="2"/>
      <c r="C26" s="2"/>
    </row>
    <row r="27" spans="1:7" x14ac:dyDescent="0.25">
      <c r="A27" s="2"/>
      <c r="B27" s="2"/>
      <c r="C27" s="2"/>
    </row>
    <row r="28" spans="1:7" x14ac:dyDescent="0.25">
      <c r="A28" s="2"/>
      <c r="B28" s="2"/>
      <c r="C28" s="2"/>
    </row>
    <row r="29" spans="1:7" x14ac:dyDescent="0.25">
      <c r="A29" s="2"/>
    </row>
    <row r="30" spans="1:7" x14ac:dyDescent="0.25">
      <c r="A30" s="2"/>
    </row>
    <row r="31" spans="1:7" x14ac:dyDescent="0.25">
      <c r="A31" s="2"/>
    </row>
    <row r="32" spans="1: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defaultColWidth="9.140625" defaultRowHeight="15" x14ac:dyDescent="0.25"/>
  <cols>
    <col min="1" max="1" width="32.5703125" style="1" bestFit="1" customWidth="1"/>
    <col min="2" max="3" width="22.7109375" style="1" customWidth="1"/>
    <col min="4" max="4" width="11.28515625" style="1" customWidth="1"/>
    <col min="5" max="5" width="38" style="1" bestFit="1" customWidth="1"/>
    <col min="6" max="8" width="23.42578125" style="1" customWidth="1"/>
    <col min="9" max="9" width="24.28515625" style="1" customWidth="1"/>
    <col min="10" max="16384" width="9.140625" style="1"/>
  </cols>
  <sheetData>
    <row r="1" spans="1:7" x14ac:dyDescent="0.25">
      <c r="A1" s="36"/>
      <c r="B1" s="36" t="s">
        <v>69</v>
      </c>
      <c r="C1" s="36" t="s">
        <v>68</v>
      </c>
      <c r="F1" s="1" t="s">
        <v>72</v>
      </c>
      <c r="G1" s="15"/>
    </row>
    <row r="2" spans="1:7" x14ac:dyDescent="0.25">
      <c r="A2" s="3" t="s">
        <v>65</v>
      </c>
      <c r="B2" s="4">
        <v>1500</v>
      </c>
      <c r="C2" s="4">
        <v>1700</v>
      </c>
      <c r="E2" s="3" t="s">
        <v>64</v>
      </c>
      <c r="F2" s="23">
        <f>B13</f>
        <v>30</v>
      </c>
      <c r="G2" s="32"/>
    </row>
    <row r="3" spans="1:7" x14ac:dyDescent="0.25">
      <c r="A3" s="3"/>
      <c r="B3" s="4"/>
      <c r="C3" s="4"/>
      <c r="E3" s="3" t="s">
        <v>63</v>
      </c>
      <c r="F3" s="23">
        <f>C14</f>
        <v>28.823529411764707</v>
      </c>
      <c r="G3" s="32"/>
    </row>
    <row r="4" spans="1:7" x14ac:dyDescent="0.25">
      <c r="A4" s="3" t="s">
        <v>62</v>
      </c>
      <c r="B4" s="4">
        <v>1500</v>
      </c>
      <c r="C4" s="4">
        <v>1751</v>
      </c>
      <c r="E4" s="37" t="s">
        <v>61</v>
      </c>
      <c r="F4" s="27">
        <f>F2-F3</f>
        <v>1.1764705882352935</v>
      </c>
      <c r="G4" s="30"/>
    </row>
    <row r="5" spans="1:7" x14ac:dyDescent="0.25">
      <c r="A5" s="3" t="s">
        <v>60</v>
      </c>
      <c r="B5" s="3">
        <v>1</v>
      </c>
      <c r="C5" s="3">
        <v>1.03</v>
      </c>
      <c r="F5" s="32"/>
      <c r="G5" s="32"/>
    </row>
    <row r="6" spans="1:7" x14ac:dyDescent="0.25">
      <c r="A6" s="3" t="s">
        <v>59</v>
      </c>
      <c r="B6" s="3">
        <v>5</v>
      </c>
      <c r="C6" s="3">
        <v>5</v>
      </c>
      <c r="E6" s="38" t="s">
        <v>58</v>
      </c>
      <c r="F6" s="27">
        <f>B13-B14</f>
        <v>3.529411764705884</v>
      </c>
      <c r="G6" s="30"/>
    </row>
    <row r="7" spans="1:7" x14ac:dyDescent="0.25">
      <c r="A7" s="3"/>
      <c r="B7" s="3"/>
      <c r="C7" s="23"/>
      <c r="E7" s="38" t="s">
        <v>57</v>
      </c>
      <c r="F7" s="27">
        <f>(B12-C12)/C2</f>
        <v>-2.3529411764705883</v>
      </c>
      <c r="G7" s="30">
        <f>B14-C14</f>
        <v>-2.3529411764705905</v>
      </c>
    </row>
    <row r="8" spans="1:7" x14ac:dyDescent="0.25">
      <c r="A8" s="3" t="s">
        <v>56</v>
      </c>
      <c r="B8" s="4">
        <v>1650</v>
      </c>
      <c r="C8" s="4">
        <v>1819</v>
      </c>
      <c r="F8" s="32"/>
      <c r="G8" s="32"/>
    </row>
    <row r="9" spans="1:7" x14ac:dyDescent="0.25">
      <c r="A9" s="5" t="s">
        <v>55</v>
      </c>
      <c r="B9" s="35">
        <v>1</v>
      </c>
      <c r="C9" s="34">
        <v>1.07</v>
      </c>
      <c r="E9" s="38" t="s">
        <v>52</v>
      </c>
      <c r="F9" s="27">
        <f>F7*C2</f>
        <v>-4000</v>
      </c>
      <c r="G9" s="33"/>
    </row>
    <row r="10" spans="1:7" x14ac:dyDescent="0.25">
      <c r="A10" s="5" t="s">
        <v>53</v>
      </c>
      <c r="B10" s="4">
        <v>1</v>
      </c>
      <c r="C10" s="23">
        <v>0.95</v>
      </c>
      <c r="F10" s="32"/>
      <c r="G10" s="30"/>
    </row>
    <row r="11" spans="1:7" x14ac:dyDescent="0.25">
      <c r="A11" s="5"/>
      <c r="B11" s="4"/>
      <c r="C11" s="4"/>
      <c r="E11" s="15"/>
      <c r="F11" s="30">
        <f>F6+F7</f>
        <v>1.1764705882352957</v>
      </c>
      <c r="G11" s="32"/>
    </row>
    <row r="12" spans="1:7" x14ac:dyDescent="0.25">
      <c r="A12" s="5" t="s">
        <v>51</v>
      </c>
      <c r="B12" s="4">
        <v>45000</v>
      </c>
      <c r="C12" s="4">
        <v>49000</v>
      </c>
      <c r="E12" s="15"/>
      <c r="F12" s="32"/>
      <c r="G12" s="32"/>
    </row>
    <row r="13" spans="1:7" x14ac:dyDescent="0.25">
      <c r="A13" s="24" t="s">
        <v>71</v>
      </c>
      <c r="B13" s="23">
        <f>B12/B2</f>
        <v>30</v>
      </c>
      <c r="C13" s="23">
        <f>C12/B2</f>
        <v>32.666666666666664</v>
      </c>
      <c r="E13" s="15"/>
      <c r="F13" s="32"/>
      <c r="G13" s="32"/>
    </row>
    <row r="14" spans="1:7" x14ac:dyDescent="0.25">
      <c r="A14" s="24" t="s">
        <v>70</v>
      </c>
      <c r="B14" s="23">
        <f>B12/C2</f>
        <v>26.470588235294116</v>
      </c>
      <c r="C14" s="23">
        <f>C12/C2</f>
        <v>28.823529411764707</v>
      </c>
      <c r="E14" s="31"/>
      <c r="F14" s="30"/>
      <c r="G14" s="32"/>
    </row>
    <row r="15" spans="1:7" x14ac:dyDescent="0.25">
      <c r="B15" s="2"/>
      <c r="C15" s="2"/>
      <c r="F15" s="32"/>
      <c r="G15" s="30"/>
    </row>
    <row r="16" spans="1:7" x14ac:dyDescent="0.25">
      <c r="B16" s="2"/>
      <c r="C16" s="2"/>
      <c r="E16" s="15"/>
      <c r="F16" s="32"/>
      <c r="G16" s="32"/>
    </row>
    <row r="17" spans="1:7" x14ac:dyDescent="0.25">
      <c r="B17" s="2"/>
      <c r="C17" s="2"/>
      <c r="E17" s="15"/>
      <c r="F17" s="32"/>
      <c r="G17" s="32"/>
    </row>
    <row r="18" spans="1:7" x14ac:dyDescent="0.25">
      <c r="B18" s="2"/>
      <c r="C18" s="2"/>
      <c r="E18" s="15"/>
      <c r="F18" s="32"/>
      <c r="G18" s="32"/>
    </row>
    <row r="19" spans="1:7" x14ac:dyDescent="0.25">
      <c r="B19" s="2"/>
      <c r="C19" s="2"/>
      <c r="E19" s="31"/>
      <c r="F19" s="30"/>
      <c r="G19" s="32"/>
    </row>
    <row r="20" spans="1:7" x14ac:dyDescent="0.25">
      <c r="B20" s="2"/>
      <c r="C20" s="2"/>
      <c r="G20" s="30"/>
    </row>
    <row r="21" spans="1:7" x14ac:dyDescent="0.25">
      <c r="B21" s="2"/>
      <c r="C21" s="2"/>
      <c r="E21" s="15"/>
    </row>
    <row r="22" spans="1:7" x14ac:dyDescent="0.25">
      <c r="A22" s="2"/>
      <c r="B22" s="2"/>
      <c r="C22" s="2"/>
    </row>
    <row r="23" spans="1:7" x14ac:dyDescent="0.25">
      <c r="A23" s="2"/>
      <c r="B23" s="2"/>
      <c r="C23" s="2"/>
    </row>
    <row r="24" spans="1:7" x14ac:dyDescent="0.25">
      <c r="A24" s="2"/>
      <c r="B24" s="2"/>
      <c r="C24" s="2"/>
    </row>
    <row r="25" spans="1:7" x14ac:dyDescent="0.25">
      <c r="A25" s="2"/>
      <c r="B25" s="2"/>
      <c r="C25" s="2"/>
    </row>
    <row r="26" spans="1:7" x14ac:dyDescent="0.25">
      <c r="A26" s="2"/>
      <c r="B26" s="2"/>
      <c r="C26" s="2"/>
    </row>
    <row r="27" spans="1:7" x14ac:dyDescent="0.25">
      <c r="A27" s="2"/>
      <c r="B27" s="2"/>
      <c r="C27" s="2"/>
    </row>
    <row r="28" spans="1:7" x14ac:dyDescent="0.25">
      <c r="A28" s="2"/>
      <c r="B28" s="2"/>
      <c r="C28" s="2"/>
    </row>
    <row r="29" spans="1:7" x14ac:dyDescent="0.25">
      <c r="A29" s="2"/>
    </row>
    <row r="30" spans="1:7" x14ac:dyDescent="0.25">
      <c r="A30" s="2"/>
    </row>
    <row r="31" spans="1:7" x14ac:dyDescent="0.25">
      <c r="A31" s="2"/>
    </row>
    <row r="32" spans="1: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8AD7C-20C3-46BE-9B98-5EE7BCEEE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AD9E3-3CA0-45FF-83F0-8E6E8F46B5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FC8D9E-7CD4-475E-A2F7-5FF3A629A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Efektivnost - 1.cast</vt:lpstr>
      <vt:lpstr>Efektivnost - 2.cast</vt:lpstr>
      <vt:lpstr>Hospodarnost variabilnich N</vt:lpstr>
      <vt:lpstr>Hospodarnost fixnich N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2021-08-25T12:28:18Z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